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W61" i="1" l="1"/>
  <c r="W68" i="1"/>
  <c r="V165" i="1" l="1"/>
  <c r="V104" i="1"/>
  <c r="V172" i="1"/>
  <c r="V15" i="1"/>
  <c r="V201" i="1"/>
  <c r="V184" i="1"/>
  <c r="V141" i="1"/>
  <c r="V162" i="1"/>
  <c r="V89" i="1"/>
  <c r="V76" i="1"/>
  <c r="V45" i="1"/>
  <c r="V27" i="1"/>
  <c r="V13" i="1" l="1"/>
  <c r="V182" i="1"/>
  <c r="Y184" i="1" l="1"/>
  <c r="X184" i="1"/>
  <c r="W184" i="1"/>
  <c r="Y104" i="1" l="1"/>
  <c r="X104" i="1"/>
  <c r="W104" i="1"/>
  <c r="T104" i="1"/>
  <c r="U104" i="1"/>
  <c r="X15" i="1"/>
  <c r="W15" i="1"/>
  <c r="U15" i="1"/>
  <c r="T15" i="1"/>
  <c r="Y27" i="1" l="1"/>
  <c r="X27" i="1"/>
  <c r="W27" i="1"/>
  <c r="U27" i="1"/>
  <c r="T27" i="1"/>
  <c r="Y45" i="1" l="1"/>
  <c r="X45" i="1"/>
  <c r="W45" i="1"/>
  <c r="Y165" i="1"/>
  <c r="X165" i="1"/>
  <c r="W165" i="1"/>
  <c r="X172" i="1"/>
  <c r="W172" i="1"/>
  <c r="W201" i="1" l="1"/>
  <c r="X61" i="1"/>
  <c r="W162" i="1"/>
  <c r="Y255" i="1" l="1"/>
  <c r="X255" i="1"/>
  <c r="W255" i="1"/>
  <c r="V255" i="1"/>
  <c r="U255" i="1"/>
  <c r="T255" i="1"/>
  <c r="U45" i="1"/>
  <c r="T45" i="1"/>
  <c r="U162" i="1"/>
  <c r="T162" i="1"/>
  <c r="U201" i="1" l="1"/>
  <c r="T201" i="1"/>
  <c r="U184" i="1"/>
  <c r="T184" i="1"/>
  <c r="T182" i="1" s="1"/>
  <c r="U172" i="1"/>
  <c r="T172" i="1"/>
  <c r="U165" i="1"/>
  <c r="T165" i="1"/>
  <c r="U182" i="1" l="1"/>
  <c r="U89" i="1"/>
  <c r="T89" i="1"/>
  <c r="T76" i="1"/>
  <c r="U76" i="1"/>
  <c r="U61" i="1" l="1"/>
  <c r="T61" i="1"/>
  <c r="T13" i="1" s="1"/>
  <c r="Y201" i="1" l="1"/>
  <c r="X201" i="1"/>
  <c r="W182" i="1"/>
  <c r="Y61" i="1"/>
  <c r="C18" i="2"/>
  <c r="C23" i="2" s="1"/>
  <c r="Y253" i="1"/>
  <c r="X253" i="1"/>
  <c r="W253" i="1"/>
  <c r="V253" i="1"/>
  <c r="U253" i="1"/>
  <c r="T253" i="1"/>
  <c r="D18" i="2"/>
  <c r="D23" i="2" s="1"/>
  <c r="B45" i="2"/>
  <c r="A45" i="2"/>
  <c r="B37" i="2"/>
  <c r="A37" i="2"/>
  <c r="B33" i="2"/>
  <c r="A33" i="2"/>
  <c r="B26" i="2"/>
  <c r="A26" i="2"/>
  <c r="V11" i="1" l="1"/>
  <c r="V264" i="1"/>
  <c r="V267" i="1" s="1"/>
  <c r="X182" i="1"/>
  <c r="Y182" i="1"/>
  <c r="T11" i="1"/>
  <c r="X13" i="1"/>
  <c r="W13" i="1"/>
  <c r="Y13" i="1"/>
  <c r="U13" i="1"/>
  <c r="U11" i="1" s="1"/>
  <c r="W264" i="1" l="1"/>
  <c r="W267" i="1" s="1"/>
  <c r="U264" i="1"/>
  <c r="U267" i="1" s="1"/>
  <c r="W11" i="1"/>
  <c r="T264" i="1"/>
  <c r="T267" i="1" s="1"/>
  <c r="Y11" i="1"/>
  <c r="X11" i="1"/>
  <c r="X264" i="1"/>
  <c r="X267" i="1" s="1"/>
  <c r="Y264" i="1"/>
  <c r="Y267" i="1" s="1"/>
</calcChain>
</file>

<file path=xl/sharedStrings.xml><?xml version="1.0" encoding="utf-8"?>
<sst xmlns="http://schemas.openxmlformats.org/spreadsheetml/2006/main" count="860" uniqueCount="613">
  <si>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</si>
  <si>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</si>
  <si>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</si>
  <si>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</si>
  <si>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</si>
  <si>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</si>
  <si>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</si>
  <si>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</si>
  <si>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</si>
  <si>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</si>
  <si>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</si>
  <si>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</si>
  <si>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</si>
  <si>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</si>
  <si>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</si>
  <si>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</si>
  <si>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</si>
  <si>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</si>
  <si>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</si>
  <si>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</si>
  <si>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</si>
  <si>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</si>
  <si>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</si>
  <si>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</si>
  <si>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</si>
  <si>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</si>
  <si>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</si>
  <si>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</si>
  <si>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</si>
  <si>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</si>
  <si>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</si>
  <si>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</si>
  <si>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</si>
  <si>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</si>
  <si>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</si>
  <si>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</si>
  <si>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</si>
  <si>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</si>
  <si>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</si>
  <si>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</si>
  <si>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</si>
  <si>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</si>
  <si>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</si>
  <si>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</si>
  <si>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</si>
  <si>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</si>
  <si>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</si>
  <si>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Реестр расходных обязательств</t>
  </si>
  <si>
    <t>Отчетный финансовый год:</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</si>
  <si>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</si>
  <si>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</si>
  <si>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</si>
  <si>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</si>
  <si>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</si>
  <si>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</si>
  <si>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</si>
  <si>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</si>
  <si>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</si>
  <si>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</si>
  <si>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</si>
  <si>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</si>
  <si>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</si>
  <si>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</si>
  <si>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</si>
  <si>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</si>
  <si>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</si>
  <si>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</si>
  <si>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</si>
  <si>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</si>
  <si>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</si>
  <si>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</si>
  <si>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</si>
  <si>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</si>
  <si>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</si>
  <si>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</si>
  <si>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</si>
  <si>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</si>
  <si>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</si>
  <si>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</si>
  <si>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</si>
  <si>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</si>
  <si>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</si>
  <si>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</si>
  <si>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</si>
  <si>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</si>
  <si>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</si>
  <si>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</si>
  <si>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</si>
  <si>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</si>
  <si>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</si>
  <si>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</si>
  <si>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</si>
  <si>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</si>
  <si>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</si>
  <si>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</si>
  <si>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</si>
  <si>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</si>
  <si>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</si>
  <si>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</si>
  <si>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</si>
  <si>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</si>
  <si>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</si>
  <si>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</si>
  <si>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</si>
  <si>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</si>
  <si>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</si>
  <si>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</si>
  <si>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</si>
  <si>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</si>
  <si>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</si>
  <si>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</si>
  <si>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</si>
  <si>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</si>
  <si>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</si>
  <si>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</si>
  <si>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</si>
  <si>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</si>
  <si>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</si>
  <si>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</si>
  <si>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</si>
  <si>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</si>
  <si>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</si>
  <si>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</si>
  <si>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</si>
  <si>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</si>
  <si>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</si>
  <si>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</si>
  <si>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</si>
  <si>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</si>
  <si>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</si>
  <si>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</si>
  <si>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</si>
  <si>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</si>
  <si>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</si>
  <si>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</si>
  <si>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</si>
  <si>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</si>
  <si>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</si>
  <si>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</si>
  <si>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</si>
  <si>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</si>
  <si>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</si>
  <si>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</si>
  <si>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</si>
  <si>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</si>
  <si>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</si>
  <si>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</si>
  <si>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</si>
  <si>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</si>
  <si>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</si>
  <si>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</si>
  <si>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</si>
  <si>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</si>
  <si>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</si>
  <si>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</si>
  <si>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</si>
  <si>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</si>
  <si>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</si>
  <si>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</si>
  <si>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</si>
  <si>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</si>
  <si>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</si>
  <si>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</si>
  <si>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</si>
  <si>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</si>
  <si>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</si>
  <si>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</si>
  <si>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</si>
  <si>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</si>
  <si>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</si>
  <si>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</si>
  <si>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</si>
  <si>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</si>
  <si>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</si>
  <si>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</si>
  <si>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</si>
  <si>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</si>
  <si>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</si>
  <si>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</si>
  <si>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</si>
  <si>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</si>
  <si>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</si>
  <si>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</si>
  <si>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</si>
  <si>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</si>
  <si>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</si>
  <si>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</si>
  <si>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</si>
  <si>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</si>
  <si>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</si>
  <si>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</si>
  <si>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</si>
  <si>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</si>
  <si>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</si>
  <si>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</si>
  <si>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</si>
  <si>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</si>
  <si>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</si>
  <si>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</si>
  <si>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</si>
  <si>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</si>
  <si>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</si>
  <si>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</si>
  <si>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</si>
  <si>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</si>
  <si>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</si>
  <si>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</si>
  <si>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</si>
  <si>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</si>
  <si>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</si>
  <si>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</si>
  <si>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</si>
  <si>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</si>
  <si>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</si>
  <si>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</si>
  <si>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</si>
  <si>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</si>
  <si>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</si>
  <si>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</si>
  <si>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</si>
  <si>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</si>
  <si>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</si>
  <si>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</si>
  <si>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</si>
  <si>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</si>
  <si>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</si>
  <si>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</si>
  <si>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</si>
  <si>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</si>
  <si>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</si>
  <si>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</si>
  <si>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</si>
  <si>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</si>
  <si>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</si>
  <si>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</si>
  <si>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</si>
  <si>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</si>
  <si>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</si>
  <si>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</si>
  <si>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</si>
  <si>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</si>
  <si>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</si>
  <si>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</si>
  <si>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</si>
  <si>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</si>
  <si>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</si>
  <si>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</si>
  <si>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</si>
  <si>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</si>
  <si>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</si>
  <si>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</si>
  <si>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</si>
  <si>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</si>
  <si>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</si>
  <si>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</si>
  <si>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</si>
  <si>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</si>
  <si>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</si>
  <si>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</si>
  <si>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Ст.10</t>
  </si>
  <si>
    <t>02.01.1995 - не установ</t>
  </si>
  <si>
    <t>Ст.16;Пункт 1;П/пункт 16</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</si>
  <si>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</si>
  <si>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</si>
  <si>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</si>
  <si>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</si>
  <si>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</si>
  <si>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</si>
  <si>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</si>
  <si>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</si>
  <si>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</si>
  <si>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</si>
  <si>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</si>
  <si>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</si>
  <si>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</si>
  <si>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</si>
  <si>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</si>
  <si>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</si>
  <si>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</si>
  <si>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</si>
  <si>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</si>
  <si>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</si>
  <si>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</si>
  <si>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</si>
  <si>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</si>
  <si>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02.05.2012 - не установ</t>
  </si>
  <si>
    <t>3.1.30.</t>
  </si>
  <si>
    <t xml:space="preserve">формирование и содержание муниципального архива </t>
  </si>
  <si>
    <t>РГ-А-3000</t>
  </si>
  <si>
    <t>Ст.16;Пункт 1;П/пункт 22</t>
  </si>
  <si>
    <t>29.02.2012 -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</si>
  <si>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</si>
  <si>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</si>
  <si>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</si>
  <si>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</si>
  <si>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</si>
  <si>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</si>
  <si>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</si>
  <si>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</si>
  <si>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</si>
  <si>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</si>
  <si>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</si>
  <si>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</si>
  <si>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</si>
  <si>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</si>
  <si>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</si>
  <si>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</si>
  <si>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</si>
  <si>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</si>
  <si>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</si>
  <si>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</si>
  <si>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</si>
  <si>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</si>
  <si>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</si>
  <si>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</si>
  <si>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</si>
  <si>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</si>
  <si>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</si>
  <si>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</si>
  <si>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</si>
  <si>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</si>
  <si>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</si>
  <si>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</si>
  <si>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</si>
  <si>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</si>
  <si>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</si>
  <si>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</si>
  <si>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</si>
  <si>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</si>
  <si>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</si>
  <si>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</si>
  <si>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</si>
  <si>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</si>
  <si>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</si>
  <si>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</si>
  <si>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</si>
  <si>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</si>
  <si>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</si>
  <si>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</si>
  <si>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</si>
  <si>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</si>
  <si>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</si>
  <si>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</si>
  <si>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</si>
  <si>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</si>
  <si>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</si>
  <si>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</si>
  <si>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</si>
  <si>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1003</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</si>
  <si>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</si>
  <si>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</si>
  <si>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</si>
  <si>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3.3.022.02</t>
  </si>
  <si>
    <t>РГ-В-022.02</t>
  </si>
  <si>
    <t>0702</t>
  </si>
  <si>
    <t>Ст.26.3;Пункт 2;П/пункт 13</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</si>
  <si>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</si>
  <si>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</si>
  <si>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</si>
  <si>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</si>
  <si>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</si>
  <si>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</si>
  <si>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</si>
  <si>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</si>
  <si>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</si>
  <si>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</si>
  <si>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</si>
  <si>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</si>
  <si>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</si>
  <si>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</si>
  <si>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</si>
  <si>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</si>
  <si>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</si>
  <si>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</si>
  <si>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</si>
  <si>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</si>
  <si>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</si>
  <si>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</si>
  <si>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</si>
  <si>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</si>
  <si>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</si>
  <si>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</si>
  <si>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</si>
  <si>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</si>
  <si>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</si>
  <si>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</si>
  <si>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</si>
  <si>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</si>
  <si>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</si>
  <si>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</si>
  <si>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</si>
  <si>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</si>
  <si>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</si>
  <si>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26.05.2011 - не установ</t>
  </si>
  <si>
    <t>Ст.26.3;Пункт 2;П/пункт 24</t>
  </si>
  <si>
    <t>Ст.4</t>
  </si>
  <si>
    <t>3.3.032.03</t>
  </si>
  <si>
    <t>РГ-В-032.03</t>
  </si>
  <si>
    <t>Закон Красноярского края от 09.12.2010 № 11-5393 "О социальной поддержке семей, имеющих детей, в Красноярском крае"</t>
  </si>
  <si>
    <t>07.01.2011 - не установ</t>
  </si>
  <si>
    <t>Ст.1;Пункт 8</t>
  </si>
  <si>
    <t>3.3.036.02</t>
  </si>
  <si>
    <t>РГ-В-036.02</t>
  </si>
  <si>
    <t>1002</t>
  </si>
  <si>
    <t>Ст.1;Пункт 4</t>
  </si>
  <si>
    <t>Ст.26.3;Часть 2;Пункт 1</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</si>
  <si>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</si>
  <si>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</si>
  <si>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</si>
  <si>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</si>
  <si>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</si>
  <si>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</si>
  <si>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</si>
  <si>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</si>
  <si>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</si>
  <si>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</si>
  <si>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</si>
  <si>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</si>
  <si>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</si>
  <si>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</si>
  <si>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</si>
  <si>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</si>
  <si>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</si>
  <si>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</si>
  <si>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</si>
  <si>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</si>
  <si>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</si>
  <si>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</si>
  <si>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</si>
  <si>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</si>
  <si>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</si>
  <si>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</si>
  <si>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</si>
  <si>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</si>
  <si>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</si>
  <si>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</si>
  <si>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</si>
  <si>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</si>
  <si>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</si>
  <si>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</si>
  <si>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</si>
  <si>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</si>
  <si>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</si>
  <si>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</si>
  <si>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</si>
  <si>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</si>
  <si>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</si>
  <si>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</si>
  <si>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</si>
  <si>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</si>
  <si>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</si>
  <si>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</si>
  <si>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</si>
  <si>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</si>
  <si>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</si>
  <si>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</si>
  <si>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</si>
  <si>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</si>
  <si>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</si>
  <si>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</si>
  <si>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</si>
  <si>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</si>
  <si>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</si>
  <si>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</si>
  <si>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</si>
  <si>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</si>
  <si>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</si>
  <si>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</si>
  <si>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</si>
  <si>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</si>
  <si>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</si>
  <si>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</si>
  <si>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</si>
  <si>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</si>
  <si>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Постановление администрации г. Канска от 21.07.2015 №1165 "Об утверждении Порядка расходования средств субсидии из краевого бюджета за содействие повышению уровня открытости бюджетных данных в муниципальное образовании города Канск"</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</si>
  <si>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</si>
  <si>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22.06.2015 г. №930 "Об утверждение Порядка расходования средств субсидии из краевого бюджета на государственную поддержку комплексного развития муниципальных учреждений культуры и образовательных организаций в области культуры, на развитие инфраструктуры отрасли "культуры"</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</si>
  <si>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</si>
  <si>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</si>
  <si>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</si>
  <si>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3.3.999.08</t>
  </si>
  <si>
    <t xml:space="preserve">Субвенция на выполнение государственных полномочий по подготовке и проведению Всероссийской сельскохозяйственной переписи 2016 года </t>
  </si>
  <si>
    <t>РГ-В-999.08</t>
  </si>
  <si>
    <t>Федеральный закон от 21.07.2005 г. № 108-ФЗ "О Всероссийской сельскохозяйственной переписи"</t>
  </si>
  <si>
    <t>25.07.2005 - не установ</t>
  </si>
  <si>
    <t>Закон красноярского края от 10.03.2016 г. № 10-4280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сельскохозяйственной переписи 2016 года"</t>
  </si>
  <si>
    <t>22.03.2016 г.</t>
  </si>
  <si>
    <t>Постановление администрации города Канска Красноярского края от 27.06.2016 г. № 590 "Об утверждении Порядка расходования субвенции, направленной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Всеросийской сельскохозяйственной переписи 2016 года"</t>
  </si>
  <si>
    <t>29.06.2016-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</si>
  <si>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</si>
  <si>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</si>
  <si>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29.07.2015 не установлен</t>
  </si>
  <si>
    <t>06.02.1998  - не установ</t>
  </si>
  <si>
    <t>16.03.2016 - не установлен</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</si>
  <si>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</si>
  <si>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30.12.2015 не установлен</t>
  </si>
  <si>
    <t>29.12.2010 - не установ</t>
  </si>
  <si>
    <t>26.08.2015  не установлен</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</si>
  <si>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</si>
  <si>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установлен</t>
  </si>
  <si>
    <t>01.07.2015 не установлен</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</si>
  <si>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</si>
  <si>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</si>
  <si>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Постановление администрации г.Канска Красноярского края от 21.10.2010 № 9-45 "О Правилах землепользования и застройки города Канска"</t>
  </si>
  <si>
    <t>06.02.1998 - не установ</t>
  </si>
  <si>
    <t>19.05.2010 - не установлен</t>
  </si>
  <si>
    <t>Постановление администрации города Канска  от 06.02.2015 г. №167 "О реализации государственных полномочий по социальному обслуживанию граждан"
"О реализации государственных полномочий по социальному обслуживанию населения"</t>
  </si>
  <si>
    <t>11.02.2015 -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</si>
  <si>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</si>
  <si>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29.02.2012 - не установлен</t>
  </si>
  <si>
    <t>29.06.2006 -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</si>
  <si>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</si>
  <si>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</si>
  <si>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</si>
  <si>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</si>
  <si>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Решение Канского городского Совета депутатов Красноярского края от 16.02.2011 №15-91 "О Положении о порядке управления и распоряжения имуществом, находящимся в муниципальной собственности города Канска"</t>
  </si>
  <si>
    <t>22.02.2011 - не установ</t>
  </si>
  <si>
    <t>ст.6 п.3</t>
  </si>
  <si>
    <t>Решение Канского городского Совета депутатов от 26.01.2001 г.№ 52-383 "О положении о городской казне"</t>
  </si>
  <si>
    <t>26.01.2001 - не установ</t>
  </si>
  <si>
    <t>ст.6 п 4</t>
  </si>
  <si>
    <t>Постановление администрации города Канска от 19.01.2016 г. № 14 "О лимитах потребления теплоэнергоресурсов на 2016 год"</t>
  </si>
  <si>
    <t>19.01.2016 - не установ</t>
  </si>
  <si>
    <t>06.02.2017 - не установ</t>
  </si>
  <si>
    <t>Постановление администрации г.Канска Красноярского края от 06.02.2017 №88 "О лимитах потребления теплоэнергоресурсов"</t>
  </si>
  <si>
    <t>Решение Канского городского Совета депутатов от 25.09.2013 г. №52-278 "О муниципальном дорожном фонде города Канска"</t>
  </si>
  <si>
    <t>01.01.2014 - не установ</t>
  </si>
  <si>
    <t>ст.6 п 18</t>
  </si>
  <si>
    <t>ст.6 п 6</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</si>
  <si>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</si>
  <si>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</si>
  <si>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ст.6 п 31</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</si>
  <si>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</si>
  <si>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</si>
  <si>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</si>
  <si>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</si>
  <si>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</si>
  <si>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</si>
  <si>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0701,0702,0703,0707,0709</t>
  </si>
  <si>
    <t>3.1.19.</t>
  </si>
  <si>
    <t xml:space="preserve">организация мероприятий по охране окружающей среды в границах районного округа </t>
  </si>
  <si>
    <t>РГ-А-1900</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</si>
  <si>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</si>
  <si>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11.01.2017 -не установ</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</si>
  <si>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</si>
  <si>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</si>
  <si>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ст.6 п 7.</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</si>
  <si>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</si>
  <si>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</si>
  <si>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</si>
  <si>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</si>
  <si>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</si>
  <si>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</si>
  <si>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</si>
  <si>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районного округа.</t>
  </si>
  <si>
    <t>РГ-А-2900</t>
  </si>
  <si>
    <t>Постановление администрации города Канска от 07.06.2016 № 510 "Об утверждении Административного регламента по предоставлению муниципальной услуги "Предоставление информации об объектах культурного наследия местного значения, включенных в единый государственный реестр объектов культурного наследия (памятников истории и культуры) народов РФ, находящихся на территории муниципального образования"</t>
  </si>
  <si>
    <t>Решение Канского городского совета депутатов от 23.11.2016 № 14-59 "О внесении изменений в Решение Канского городского Совета депутатов от 16.11.2012 №43-223 "О Положении об отделе физической культуры, спорта, туризма и молодежной политики администрации г. Канска"</t>
  </si>
  <si>
    <t>ст.6 п 12.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</si>
  <si>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</si>
  <si>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ст.6 п 29.</t>
  </si>
  <si>
    <t>ст.6 п 28.</t>
  </si>
  <si>
    <t>ст.6 п 20.</t>
  </si>
  <si>
    <t>Постановление администрации г. Канска Красноярского края от 09.07.2013 № 921 "Об утверждении Порядка сбора, вывоза утилизации и переработки бытовых и промышленных отходов на территории города Канска"</t>
  </si>
  <si>
    <t>17.07.2013  - не установ</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</si>
  <si>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</si>
  <si>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</si>
  <si>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</si>
  <si>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</si>
  <si>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</si>
  <si>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3.1.26.</t>
  </si>
  <si>
    <t>3.1.35.</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</si>
  <si>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</si>
  <si>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РГ-А-3500</t>
  </si>
  <si>
    <t>3.1.38.</t>
  </si>
  <si>
    <t>РГ-А-3800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</si>
  <si>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</si>
  <si>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Постановление администрации города Канска Красноярского края от 15.03.2016 № 200 "О создании-нештатных аварийно-спасательных формирований в городе Канске и отмене Постановления администрации города Канска от 29.06.2012 № 1145". Постановление администрации г. Канска Красноярского края от 20.06.2011 №968 "О спасательных службах города Канска"</t>
  </si>
  <si>
    <t xml:space="preserve">23.03.2016 - не установ                                                                                                                                                                                                                                                                                            20.06.2011 - не установ                                       </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</si>
  <si>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{КонсультантПлюс}</t>
  </si>
  <si>
    <t>19.10.2016 - не установ</t>
  </si>
  <si>
    <t>Постановление администрации города Канска № 1389 от 14.12.2016 г. "Об утверждении Порядка расходования средств гранта, представленного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t>
  </si>
  <si>
    <t xml:space="preserve"> </t>
  </si>
  <si>
    <t>29.02.2012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</si>
  <si>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</si>
  <si>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финансирование муниципальных учреждений</t>
  </si>
  <si>
    <t>Постановление администрации г. Канска от 10.04.2017 г. № 315 "Об утверждении Положения о порядке определения объема и предоставления субсидий социально ориентированным некоммерческим организациям,не являющимся государственными (муниципальными) учреждениями, на реализацию социальных проектов на основании конкурсного отбора проектов".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</si>
  <si>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</si>
  <si>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</si>
  <si>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</si>
  <si>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</si>
  <si>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города Канска №1165 от 21.07.2015 "Об утверждении Порядка расходования средств субсидии из краевого бюджета за содействие повышению уровня открытости бюджетных данных в МО город Канск"</t>
  </si>
  <si>
    <t>29.07.2015 -не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</si>
  <si>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</si>
  <si>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</si>
  <si>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Постановление администрации города Канска №180 от 02.03.2017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</si>
  <si>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02.03.2017 - не установ.</t>
  </si>
  <si>
    <t>10.04.2017 -не установ</t>
  </si>
  <si>
    <t>22.02.2017 - не устан.</t>
  </si>
  <si>
    <t>Постановление администрации города Канска от 27.09.2013 №1321 "Об утверждении порядка расходования средств субвенции на оказание услуг по отлову, учету, содержанию и иному обращению с безнадзорными домашними животными"</t>
  </si>
  <si>
    <t>02.10.2013 не установ</t>
  </si>
  <si>
    <t>06.10.2003 - не установ</t>
  </si>
  <si>
    <t>23.12.2016 не установлен</t>
  </si>
  <si>
    <t>01.01.2017 - не установ</t>
  </si>
  <si>
    <t>0106  0111  0113</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</si>
  <si>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</si>
  <si>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16.08.2017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</si>
  <si>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</si>
  <si>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</si>
  <si>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</si>
  <si>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не установлен</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</si>
  <si>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</si>
  <si>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23-108 от 27.11.2017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</si>
</sst>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19]dd\.mm\.yyyy"/>
    <numFmt numFmtId="165" formatCode="[$-10419]###\ ###\ ###\ ###\ ##0.0"/>
    <numFmt numFmtId="166" formatCode="0.0"/>
  </numFmts>
  <fonts count="22" x14ac:knownFonts="1">
    <font>
      <sz val="10"/>
      <name val="Arial"/>
    </font>
    <font>
      <sz val="10"/>
      <color indexed="8"/>
      <name val="Arial"/>
      <family val="2"/>
      <charset val="204"/>
    </font>
    <font>
      <sz val="7"/>
      <color indexed="8"/>
      <name val="Arial Narrow"/>
      <family val="2"/>
      <charset val="204"/>
    </font>
    <font>
      <b/>
      <sz val="10"/>
      <color indexed="8"/>
      <name val="Arial"/>
      <family val="2"/>
      <charset val="204"/>
    </font>
    <font>
      <sz val="9"/>
      <color indexed="8"/>
      <name val="Arial Narrow"/>
      <family val="2"/>
      <charset val="204"/>
    </font>
    <font>
      <sz val="8"/>
      <color indexed="8"/>
      <name val="Arial Narrow"/>
      <family val="2"/>
      <charset val="204"/>
    </font>
    <font>
      <sz val="8"/>
      <color indexed="8"/>
      <name val="Arial"/>
      <family val="2"/>
      <charset val="204"/>
    </font>
    <font>
      <sz val="7"/>
      <color indexed="8"/>
      <name val="Arial"/>
      <family val="2"/>
      <charset val="204"/>
    </font>
    <font>
      <sz val="10"/>
      <name val="Arial"/>
      <family val="2"/>
      <charset val="204"/>
    </font>
    <font>
      <sz val="9"/>
      <name val="Arial Narrow"/>
      <family val="2"/>
      <charset val="204"/>
    </font>
    <font>
      <b/>
      <sz val="10"/>
      <name val="Arial"/>
      <family val="2"/>
      <charset val="204"/>
    </font>
    <font>
      <sz val="9"/>
      <color indexed="8"/>
      <name val="Arial Narrow"/>
      <family val="2"/>
      <charset val="204"/>
    </font>
    <font>
      <i/>
      <sz val="10"/>
      <name val="Arial"/>
      <family val="2"/>
      <charset val="204"/>
    </font>
    <font>
      <sz val="8"/>
      <name val="Arial Narrow"/>
      <family val="2"/>
      <charset val="204"/>
    </font>
    <font>
      <sz val="10"/>
      <name val="Arial Narrow"/>
      <family val="2"/>
      <charset val="204"/>
    </font>
    <font>
      <sz val="9"/>
      <name val="Arial"/>
      <family val="2"/>
      <charset val="204"/>
    </font>
    <font>
      <sz val="9"/>
      <color rgb="FFFF0000"/>
      <name val="Arial Narrow"/>
      <family val="2"/>
      <charset val="204"/>
    </font>
    <font>
      <u/>
      <sz val="10"/>
      <color theme="10"/>
      <name val="Arial"/>
      <family val="2"/>
      <charset val="204"/>
    </font>
    <font>
      <u/>
      <sz val="9"/>
      <color theme="10"/>
      <name val="Arial Narrow"/>
      <family val="2"/>
      <charset val="204"/>
    </font>
    <font>
      <b/>
      <sz val="10"/>
      <color rgb="FFFF0000"/>
      <name val="Arial"/>
      <family val="2"/>
      <charset val="204"/>
    </font>
    <font>
      <sz val="8"/>
      <name val="Arial"/>
      <family val="2"/>
      <charset val="204"/>
    </font>
    <font>
      <sz val="10"/>
      <color rgb="FFFF0000"/>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38">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8"/>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8"/>
      </left>
      <right/>
      <top/>
      <bottom style="thin">
        <color indexed="64"/>
      </bottom>
      <diagonal/>
    </border>
    <border>
      <left/>
      <right style="thin">
        <color indexed="8"/>
      </right>
      <top style="thin">
        <color indexed="64"/>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17" fillId="0" borderId="0" applyNumberFormat="0" applyFill="0" applyBorder="0" applyAlignment="0" applyProtection="0"/>
  </cellStyleXfs>
  <cellXfs count="304">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3" xfId="0" applyBorder="1" applyAlignment="1" applyProtection="1">
      <alignment vertical="top" wrapText="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4" xfId="0" applyBorder="1"/>
    <xf numFmtId="0" fontId="0" fillId="0" borderId="14" xfId="0" applyBorder="1" applyAlignment="1" applyProtection="1">
      <alignment vertical="top" wrapText="1"/>
      <protection locked="0"/>
    </xf>
    <xf numFmtId="0" fontId="9" fillId="0" borderId="14" xfId="0" applyFont="1" applyBorder="1"/>
    <xf numFmtId="0" fontId="9" fillId="0" borderId="7" xfId="0" applyFont="1" applyBorder="1" applyAlignment="1" applyProtection="1">
      <alignment vertical="top" wrapText="1"/>
      <protection locked="0"/>
    </xf>
    <xf numFmtId="166" fontId="0" fillId="0" borderId="0" xfId="0" applyNumberFormat="1"/>
    <xf numFmtId="4" fontId="0" fillId="0" borderId="14" xfId="0" applyNumberFormat="1" applyBorder="1"/>
    <xf numFmtId="4" fontId="0" fillId="0" borderId="0" xfId="0" applyNumberFormat="1"/>
    <xf numFmtId="4" fontId="10" fillId="0" borderId="14" xfId="0" applyNumberFormat="1" applyFont="1" applyBorder="1"/>
    <xf numFmtId="4" fontId="12" fillId="0" borderId="14" xfId="0" applyNumberFormat="1" applyFont="1" applyBorder="1"/>
    <xf numFmtId="0" fontId="0" fillId="0" borderId="7" xfId="0" applyBorder="1" applyAlignment="1" applyProtection="1">
      <alignment vertical="top" wrapText="1"/>
      <protection locked="0"/>
    </xf>
    <xf numFmtId="49" fontId="9" fillId="0" borderId="7" xfId="0" applyNumberFormat="1"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0" fillId="0" borderId="15" xfId="0" applyBorder="1"/>
    <xf numFmtId="0" fontId="0" fillId="0" borderId="16" xfId="0" applyBorder="1"/>
    <xf numFmtId="0" fontId="0" fillId="0" borderId="16" xfId="0" applyBorder="1" applyAlignment="1" applyProtection="1">
      <alignment vertical="top" wrapText="1"/>
      <protection locked="0"/>
    </xf>
    <xf numFmtId="0" fontId="9" fillId="0" borderId="17"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4" fillId="0" borderId="7"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15" fillId="0" borderId="7"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4" fillId="0" borderId="1" xfId="0" applyFont="1" applyBorder="1" applyAlignment="1" applyProtection="1">
      <alignment vertical="top" wrapText="1" readingOrder="1"/>
      <protection locked="0"/>
    </xf>
    <xf numFmtId="0" fontId="13" fillId="0" borderId="14" xfId="0" applyFont="1" applyBorder="1"/>
    <xf numFmtId="0" fontId="14" fillId="0" borderId="14" xfId="0" applyFont="1" applyBorder="1"/>
    <xf numFmtId="14" fontId="13" fillId="0" borderId="14" xfId="0" applyNumberFormat="1" applyFont="1" applyBorder="1" applyAlignment="1" applyProtection="1">
      <alignment vertical="top" wrapText="1"/>
      <protection locked="0"/>
    </xf>
    <xf numFmtId="0" fontId="14" fillId="0" borderId="14" xfId="0" applyFont="1" applyBorder="1" applyAlignment="1" applyProtection="1">
      <alignment vertical="top" wrapText="1"/>
      <protection locked="0"/>
    </xf>
    <xf numFmtId="0" fontId="4" fillId="0" borderId="6" xfId="0" applyFont="1" applyBorder="1" applyAlignment="1" applyProtection="1">
      <alignment vertical="top" wrapText="1" readingOrder="1"/>
      <protection locked="0"/>
    </xf>
    <xf numFmtId="14" fontId="9" fillId="0" borderId="7" xfId="0" applyNumberFormat="1" applyFont="1" applyBorder="1" applyAlignment="1" applyProtection="1">
      <alignment vertical="top" wrapText="1"/>
      <protection locked="0"/>
    </xf>
    <xf numFmtId="0" fontId="15" fillId="0" borderId="13"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9" fillId="0" borderId="0" xfId="0" applyFont="1"/>
    <xf numFmtId="0" fontId="4" fillId="0" borderId="0" xfId="0" applyFont="1" applyAlignment="1" applyProtection="1">
      <alignment vertical="top" wrapText="1" readingOrder="1"/>
      <protection locked="0"/>
    </xf>
    <xf numFmtId="0" fontId="9" fillId="0" borderId="10"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20" xfId="0" applyFont="1" applyBorder="1" applyAlignment="1" applyProtection="1">
      <alignment vertical="top" wrapText="1"/>
      <protection locked="0"/>
    </xf>
    <xf numFmtId="49" fontId="18" fillId="0" borderId="14" xfId="1" applyNumberFormat="1" applyFont="1" applyBorder="1" applyAlignment="1">
      <alignment wrapText="1"/>
    </xf>
    <xf numFmtId="0" fontId="18" fillId="0" borderId="14" xfId="1" applyFont="1" applyBorder="1" applyAlignment="1">
      <alignment wrapText="1"/>
    </xf>
    <xf numFmtId="0" fontId="16" fillId="0" borderId="7" xfId="0" applyFont="1" applyBorder="1" applyAlignment="1" applyProtection="1">
      <alignment vertical="top" wrapText="1"/>
      <protection locked="0"/>
    </xf>
    <xf numFmtId="0" fontId="4" fillId="0" borderId="21" xfId="0" applyFont="1" applyBorder="1" applyAlignment="1" applyProtection="1">
      <alignment vertical="top" wrapText="1" readingOrder="1"/>
      <protection locked="0"/>
    </xf>
    <xf numFmtId="0" fontId="15" fillId="0" borderId="21" xfId="0" applyFont="1" applyBorder="1" applyAlignment="1" applyProtection="1">
      <alignment vertical="top" wrapText="1"/>
      <protection locked="0"/>
    </xf>
    <xf numFmtId="0" fontId="4" fillId="0" borderId="22" xfId="0" applyFont="1" applyBorder="1" applyAlignment="1" applyProtection="1">
      <alignment vertical="top" wrapText="1" readingOrder="1"/>
      <protection locked="0"/>
    </xf>
    <xf numFmtId="0" fontId="4" fillId="0" borderId="23" xfId="0" applyFont="1" applyBorder="1" applyAlignment="1" applyProtection="1">
      <alignment vertical="top" wrapText="1" readingOrder="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9" fillId="0" borderId="7" xfId="0" applyFont="1"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14" xfId="0" applyBorder="1"/>
    <xf numFmtId="0" fontId="9" fillId="0" borderId="4"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16" fillId="0" borderId="7"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4" xfId="0" applyBorder="1"/>
    <xf numFmtId="0" fontId="4" fillId="0" borderId="5"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0" fontId="4" fillId="0" borderId="19" xfId="0" applyFont="1" applyBorder="1" applyAlignment="1" applyProtection="1">
      <alignment vertical="top" wrapText="1" readingOrder="1"/>
      <protection locked="0"/>
    </xf>
    <xf numFmtId="0" fontId="0" fillId="0" borderId="0" xfId="0" applyBorder="1" applyAlignment="1" applyProtection="1">
      <alignment vertical="top" wrapText="1" readingOrder="1"/>
      <protection locked="0"/>
    </xf>
    <xf numFmtId="0" fontId="9" fillId="0" borderId="14" xfId="0" applyFont="1" applyBorder="1" applyAlignment="1">
      <alignment wrapText="1"/>
    </xf>
    <xf numFmtId="0" fontId="9" fillId="0" borderId="14" xfId="0" applyFont="1" applyBorder="1" applyAlignment="1">
      <alignment vertical="top" wrapText="1"/>
    </xf>
    <xf numFmtId="0" fontId="9" fillId="0" borderId="24" xfId="0" applyFont="1" applyBorder="1" applyAlignment="1" applyProtection="1">
      <alignment vertical="top" wrapText="1"/>
      <protection locked="0"/>
    </xf>
    <xf numFmtId="0" fontId="9" fillId="0" borderId="25"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7" fillId="0" borderId="14" xfId="1" applyBorder="1" applyAlignment="1">
      <alignment wrapText="1"/>
    </xf>
    <xf numFmtId="0" fontId="0" fillId="0" borderId="6" xfId="0" applyBorder="1" applyAlignment="1" applyProtection="1">
      <alignment vertical="top" wrapText="1"/>
      <protection locked="0"/>
    </xf>
    <xf numFmtId="165"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9" fillId="0" borderId="7" xfId="0" applyFont="1" applyBorder="1" applyAlignment="1" applyProtection="1">
      <alignment vertical="top" wrapText="1"/>
      <protection locked="0"/>
    </xf>
    <xf numFmtId="165" fontId="5" fillId="0" borderId="12" xfId="0" applyNumberFormat="1" applyFont="1" applyBorder="1" applyAlignment="1" applyProtection="1">
      <alignment vertical="top" wrapText="1" readingOrder="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4" xfId="0" applyBorder="1"/>
    <xf numFmtId="0" fontId="9" fillId="0" borderId="14" xfId="0" applyFont="1" applyBorder="1" applyAlignment="1" applyProtection="1">
      <alignment vertical="top" wrapText="1"/>
      <protection locked="0"/>
    </xf>
    <xf numFmtId="0" fontId="0" fillId="0" borderId="6" xfId="0" applyBorder="1" applyAlignment="1" applyProtection="1">
      <alignment vertical="top" wrapText="1" readingOrder="1"/>
      <protection locked="0"/>
    </xf>
    <xf numFmtId="0" fontId="9" fillId="0" borderId="7" xfId="0" applyFont="1" applyBorder="1" applyAlignment="1" applyProtection="1">
      <alignment vertical="top" wrapText="1" readingOrder="1"/>
      <protection locked="0"/>
    </xf>
    <xf numFmtId="0" fontId="9" fillId="0" borderId="2"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14" xfId="0" applyFont="1" applyBorder="1" applyAlignment="1" applyProtection="1">
      <alignment vertical="top" wrapText="1" readingOrder="1"/>
      <protection locked="0"/>
    </xf>
    <xf numFmtId="14" fontId="14" fillId="0" borderId="14" xfId="0" applyNumberFormat="1" applyFont="1" applyBorder="1" applyAlignment="1" applyProtection="1">
      <alignment vertical="top" wrapText="1"/>
      <protection locked="0"/>
    </xf>
    <xf numFmtId="0" fontId="0" fillId="0" borderId="27" xfId="0" applyBorder="1" applyAlignment="1" applyProtection="1">
      <alignment vertical="top" wrapText="1"/>
      <protection locked="0"/>
    </xf>
    <xf numFmtId="0" fontId="9" fillId="0" borderId="14" xfId="0" applyFont="1" applyBorder="1" applyAlignment="1" applyProtection="1">
      <alignment vertical="top" wrapText="1"/>
      <protection locked="0"/>
    </xf>
    <xf numFmtId="165"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0" fillId="0" borderId="29" xfId="0" applyBorder="1" applyAlignment="1" applyProtection="1">
      <alignment vertical="top" wrapText="1"/>
      <protection locked="0"/>
    </xf>
    <xf numFmtId="0" fontId="9" fillId="0" borderId="28"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165" fontId="13" fillId="0" borderId="4" xfId="0" applyNumberFormat="1" applyFont="1" applyFill="1" applyBorder="1" applyAlignment="1" applyProtection="1">
      <alignment vertical="top" wrapText="1" readingOrder="1"/>
      <protection locked="0"/>
    </xf>
    <xf numFmtId="0" fontId="13" fillId="0" borderId="7" xfId="0" applyFont="1" applyFill="1" applyBorder="1" applyAlignment="1" applyProtection="1">
      <alignment horizontal="center" vertical="top" wrapText="1" readingOrder="1"/>
      <protection locked="0"/>
    </xf>
    <xf numFmtId="0" fontId="20" fillId="0" borderId="4" xfId="0" applyFont="1" applyFill="1" applyBorder="1" applyAlignment="1" applyProtection="1">
      <alignment horizontal="center" vertical="top" wrapText="1" readingOrder="1"/>
      <protection locked="0"/>
    </xf>
    <xf numFmtId="0" fontId="9" fillId="0" borderId="1" xfId="0" applyFont="1" applyFill="1" applyBorder="1" applyAlignment="1" applyProtection="1">
      <alignment horizontal="center" vertical="top" wrapText="1" readingOrder="1"/>
      <protection locked="0"/>
    </xf>
    <xf numFmtId="0" fontId="8" fillId="0" borderId="7" xfId="0" applyFont="1" applyFill="1" applyBorder="1" applyAlignment="1" applyProtection="1">
      <alignment vertical="top" wrapText="1"/>
      <protection locked="0"/>
    </xf>
    <xf numFmtId="0" fontId="13" fillId="0" borderId="14" xfId="0" applyFont="1" applyFill="1" applyBorder="1" applyAlignment="1" applyProtection="1">
      <alignment vertical="top" wrapText="1"/>
      <protection locked="0"/>
    </xf>
    <xf numFmtId="0" fontId="8" fillId="0" borderId="0" xfId="0" applyFont="1" applyFill="1"/>
    <xf numFmtId="0" fontId="8" fillId="0" borderId="29" xfId="0" applyFont="1" applyFill="1" applyBorder="1" applyAlignment="1" applyProtection="1">
      <alignment vertical="top" wrapText="1"/>
      <protection locked="0"/>
    </xf>
    <xf numFmtId="4" fontId="14" fillId="0" borderId="0" xfId="0" applyNumberFormat="1" applyFont="1" applyFill="1"/>
    <xf numFmtId="4" fontId="14" fillId="0" borderId="0" xfId="0" applyNumberFormat="1" applyFont="1"/>
    <xf numFmtId="0" fontId="0" fillId="0" borderId="0" xfId="0"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5" xfId="0" applyBorder="1" applyAlignment="1" applyProtection="1">
      <alignment vertical="top" wrapText="1"/>
      <protection locked="0"/>
    </xf>
    <xf numFmtId="0" fontId="0" fillId="0" borderId="14" xfId="0" applyBorder="1"/>
    <xf numFmtId="0" fontId="9" fillId="0" borderId="5"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14" xfId="0" applyBorder="1"/>
    <xf numFmtId="49" fontId="9" fillId="0" borderId="14" xfId="0" applyNumberFormat="1" applyFont="1" applyBorder="1" applyAlignment="1" applyProtection="1">
      <alignment vertical="top" wrapText="1"/>
      <protection locked="0"/>
    </xf>
    <xf numFmtId="0" fontId="0" fillId="0" borderId="30" xfId="0" applyBorder="1"/>
    <xf numFmtId="0" fontId="4" fillId="0" borderId="31" xfId="0" applyFont="1" applyBorder="1" applyAlignment="1" applyProtection="1">
      <alignment vertical="top" wrapText="1" readingOrder="1"/>
      <protection locked="0"/>
    </xf>
    <xf numFmtId="49" fontId="9" fillId="0" borderId="15" xfId="0" applyNumberFormat="1"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49" fontId="9" fillId="0" borderId="33" xfId="0" applyNumberFormat="1" applyFont="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4" fillId="0" borderId="15" xfId="0" applyFont="1" applyBorder="1" applyAlignment="1" applyProtection="1">
      <alignment vertical="top" wrapText="1" readingOrder="1"/>
      <protection locked="0"/>
    </xf>
    <xf numFmtId="0" fontId="4" fillId="0" borderId="3"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0" fontId="9" fillId="0" borderId="14" xfId="0" applyFont="1"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4" xfId="0" applyBorder="1"/>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wrapText="1" readingOrder="1"/>
      <protection locked="0"/>
    </xf>
    <xf numFmtId="0" fontId="4" fillId="0" borderId="14" xfId="0"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readingOrder="1"/>
      <protection locked="0"/>
    </xf>
    <xf numFmtId="0" fontId="9" fillId="2" borderId="14" xfId="0" applyFont="1" applyFill="1" applyBorder="1" applyAlignment="1" applyProtection="1">
      <alignment vertical="top" wrapText="1"/>
      <protection locked="0"/>
    </xf>
    <xf numFmtId="0" fontId="9" fillId="2" borderId="14" xfId="0" applyFont="1" applyFill="1" applyBorder="1"/>
    <xf numFmtId="0" fontId="4" fillId="0" borderId="7" xfId="0" applyFont="1" applyBorder="1" applyAlignment="1" applyProtection="1">
      <alignment vertical="top" wrapText="1" readingOrder="1"/>
      <protection locked="0"/>
    </xf>
    <xf numFmtId="0" fontId="4" fillId="0" borderId="4" xfId="0" applyFont="1" applyBorder="1" applyAlignment="1" applyProtection="1">
      <alignment vertical="top" wrapText="1" readingOrder="1"/>
      <protection locked="0"/>
    </xf>
    <xf numFmtId="0" fontId="9" fillId="0" borderId="34" xfId="0" applyFont="1" applyBorder="1" applyAlignment="1" applyProtection="1">
      <alignment vertical="top" wrapText="1"/>
      <protection locked="0"/>
    </xf>
    <xf numFmtId="0" fontId="9" fillId="0" borderId="35" xfId="0" applyFont="1" applyBorder="1" applyAlignment="1" applyProtection="1">
      <alignment vertical="top" wrapText="1" readingOrder="1"/>
      <protection locked="0"/>
    </xf>
    <xf numFmtId="0" fontId="0" fillId="0" borderId="35" xfId="0" applyBorder="1" applyAlignment="1" applyProtection="1">
      <alignment vertical="top" wrapText="1"/>
      <protection locked="0"/>
    </xf>
    <xf numFmtId="0" fontId="4" fillId="0" borderId="35" xfId="0" applyFont="1" applyBorder="1" applyAlignment="1" applyProtection="1">
      <alignment vertical="top" wrapText="1" readingOrder="1"/>
      <protection locked="0"/>
    </xf>
    <xf numFmtId="0" fontId="0" fillId="0" borderId="37" xfId="0" applyBorder="1"/>
    <xf numFmtId="0" fontId="0" fillId="0" borderId="36"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0" xfId="0"/>
    <xf numFmtId="0" fontId="9" fillId="0" borderId="5"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16" fillId="3" borderId="14" xfId="0" applyFont="1" applyFill="1" applyBorder="1" applyAlignment="1" applyProtection="1">
      <alignment vertical="top" wrapText="1"/>
      <protection locked="0"/>
    </xf>
    <xf numFmtId="0" fontId="21" fillId="3" borderId="14" xfId="0" applyFont="1" applyFill="1" applyBorder="1" applyAlignment="1" applyProtection="1">
      <alignment vertical="top" wrapText="1"/>
      <protection locked="0"/>
    </xf>
    <xf numFmtId="0" fontId="4" fillId="0" borderId="4" xfId="0"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165" fontId="5" fillId="0" borderId="4" xfId="0" applyNumberFormat="1" applyFont="1" applyBorder="1" applyAlignment="1" applyProtection="1">
      <alignment vertical="top" wrapText="1" readingOrder="1"/>
      <protection locked="0"/>
    </xf>
    <xf numFmtId="0" fontId="0" fillId="0" borderId="5" xfId="0" applyBorder="1" applyAlignment="1" applyProtection="1">
      <alignment vertical="top" wrapText="1"/>
      <protection locked="0"/>
    </xf>
    <xf numFmtId="165" fontId="13" fillId="0" borderId="4" xfId="0" applyNumberFormat="1" applyFont="1" applyFill="1" applyBorder="1" applyAlignment="1" applyProtection="1">
      <alignment vertical="top" wrapText="1" readingOrder="1"/>
      <protection locked="0"/>
    </xf>
    <xf numFmtId="0" fontId="8" fillId="0" borderId="5" xfId="0" applyFont="1" applyFill="1" applyBorder="1" applyAlignment="1" applyProtection="1">
      <alignment vertical="top" wrapText="1"/>
      <protection locked="0"/>
    </xf>
    <xf numFmtId="0" fontId="8" fillId="0" borderId="7" xfId="0" applyFont="1" applyFill="1" applyBorder="1" applyAlignment="1" applyProtection="1">
      <alignment vertical="top" wrapText="1"/>
      <protection locked="0"/>
    </xf>
    <xf numFmtId="0" fontId="0" fillId="0" borderId="14" xfId="0" applyBorder="1"/>
    <xf numFmtId="0" fontId="4" fillId="0" borderId="12" xfId="0" applyFont="1" applyBorder="1" applyAlignment="1" applyProtection="1">
      <alignment vertical="top" wrapText="1" readingOrder="1"/>
      <protection locked="0"/>
    </xf>
    <xf numFmtId="0" fontId="9" fillId="0" borderId="5" xfId="0" applyFont="1" applyBorder="1" applyAlignment="1" applyProtection="1">
      <alignment vertical="top" wrapText="1"/>
      <protection locked="0"/>
    </xf>
    <xf numFmtId="165" fontId="5" fillId="0" borderId="12" xfId="0" applyNumberFormat="1" applyFont="1" applyBorder="1" applyAlignment="1" applyProtection="1">
      <alignment vertical="top" wrapText="1" readingOrder="1"/>
      <protection locked="0"/>
    </xf>
    <xf numFmtId="0" fontId="0" fillId="0" borderId="6" xfId="0" applyBorder="1" applyAlignment="1" applyProtection="1">
      <alignment vertical="top" wrapText="1"/>
      <protection locked="0"/>
    </xf>
    <xf numFmtId="0" fontId="5" fillId="0" borderId="4" xfId="0" applyFont="1" applyBorder="1" applyAlignment="1" applyProtection="1">
      <alignment vertical="top" wrapText="1" readingOrder="1"/>
      <protection locked="0"/>
    </xf>
    <xf numFmtId="0" fontId="9" fillId="0" borderId="14"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9" fillId="0" borderId="6" xfId="0" applyFont="1" applyBorder="1" applyAlignment="1" applyProtection="1">
      <alignment vertical="top" wrapText="1"/>
      <protection locked="0"/>
    </xf>
    <xf numFmtId="0" fontId="0" fillId="0" borderId="15" xfId="0" applyBorder="1"/>
    <xf numFmtId="0" fontId="13" fillId="0" borderId="4" xfId="0" applyFont="1" applyFill="1" applyBorder="1" applyAlignment="1" applyProtection="1">
      <alignment vertical="top" wrapText="1" readingOrder="1"/>
      <protection locked="0"/>
    </xf>
    <xf numFmtId="49" fontId="11" fillId="0" borderId="4" xfId="0" applyNumberFormat="1"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0" fontId="0" fillId="0" borderId="24" xfId="0" applyBorder="1" applyAlignment="1" applyProtection="1">
      <alignment vertical="top" wrapText="1"/>
      <protection locked="0"/>
    </xf>
    <xf numFmtId="0" fontId="9" fillId="0" borderId="12" xfId="0" applyFont="1" applyBorder="1" applyAlignment="1" applyProtection="1">
      <alignment vertical="top" wrapText="1" readingOrder="1"/>
      <protection locked="0"/>
    </xf>
    <xf numFmtId="0" fontId="9" fillId="0" borderId="4" xfId="0" applyFont="1" applyBorder="1" applyAlignment="1" applyProtection="1">
      <alignment vertical="top" wrapText="1" readingOrder="1"/>
      <protection locked="0"/>
    </xf>
    <xf numFmtId="0" fontId="8" fillId="0" borderId="5"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4" fillId="0" borderId="7"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9"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0" fillId="0" borderId="0" xfId="0"/>
    <xf numFmtId="0" fontId="0" fillId="0" borderId="8" xfId="0" applyBorder="1" applyAlignment="1" applyProtection="1">
      <alignment vertical="top" wrapText="1"/>
      <protection locked="0"/>
    </xf>
    <xf numFmtId="0" fontId="4" fillId="0" borderId="10" xfId="0" applyFont="1" applyBorder="1" applyAlignment="1" applyProtection="1">
      <alignment vertical="top" wrapText="1" readingOrder="1"/>
      <protection locked="0"/>
    </xf>
    <xf numFmtId="0" fontId="4" fillId="0" borderId="26" xfId="0" applyFont="1" applyBorder="1" applyAlignment="1" applyProtection="1">
      <alignment vertical="top" wrapText="1" readingOrder="1"/>
      <protection locked="0"/>
    </xf>
    <xf numFmtId="0" fontId="0" fillId="0" borderId="3" xfId="0" applyBorder="1" applyAlignment="1" applyProtection="1">
      <alignment vertical="top" wrapText="1"/>
      <protection locked="0"/>
    </xf>
    <xf numFmtId="0" fontId="0" fillId="0" borderId="0" xfId="0" applyBorder="1" applyAlignment="1" applyProtection="1">
      <alignment vertical="top" wrapText="1"/>
      <protection locked="0"/>
    </xf>
    <xf numFmtId="165" fontId="5" fillId="0" borderId="1" xfId="0" applyNumberFormat="1" applyFont="1" applyBorder="1" applyAlignment="1" applyProtection="1">
      <alignment vertical="top" wrapText="1" readingOrder="1"/>
      <protection locked="0"/>
    </xf>
    <xf numFmtId="165" fontId="5" fillId="0" borderId="7" xfId="0" applyNumberFormat="1" applyFont="1" applyBorder="1" applyAlignment="1" applyProtection="1">
      <alignment vertical="top" wrapText="1" readingOrder="1"/>
      <protection locked="0"/>
    </xf>
    <xf numFmtId="0" fontId="4" fillId="0" borderId="8" xfId="0" applyFont="1" applyBorder="1" applyAlignment="1" applyProtection="1">
      <alignment vertical="top" wrapText="1" readingOrder="1"/>
      <protection locked="0"/>
    </xf>
    <xf numFmtId="0" fontId="0" fillId="0" borderId="12" xfId="0" applyBorder="1" applyAlignment="1" applyProtection="1">
      <alignment vertical="top" wrapText="1"/>
      <protection locked="0"/>
    </xf>
    <xf numFmtId="165" fontId="13" fillId="0" borderId="4" xfId="0" applyNumberFormat="1" applyFont="1" applyBorder="1" applyAlignment="1" applyProtection="1">
      <alignment vertical="top" wrapText="1" readingOrder="1"/>
      <protection locked="0"/>
    </xf>
    <xf numFmtId="0" fontId="8" fillId="0" borderId="6" xfId="0" applyFont="1" applyBorder="1" applyAlignment="1" applyProtection="1">
      <alignment vertical="top" wrapText="1"/>
      <protection locked="0"/>
    </xf>
    <xf numFmtId="0" fontId="4" fillId="0" borderId="1" xfId="0" applyFont="1" applyBorder="1" applyAlignment="1" applyProtection="1">
      <alignment vertical="top" wrapText="1" readingOrder="1"/>
      <protection locked="0"/>
    </xf>
    <xf numFmtId="0" fontId="4" fillId="0" borderId="5" xfId="0" applyFont="1" applyBorder="1" applyAlignment="1" applyProtection="1">
      <alignment vertical="top" wrapText="1" readingOrder="1"/>
      <protection locked="0"/>
    </xf>
    <xf numFmtId="0" fontId="13" fillId="0" borderId="7" xfId="0" applyFont="1" applyFill="1" applyBorder="1" applyAlignment="1" applyProtection="1">
      <alignment vertical="top" wrapText="1" readingOrder="1"/>
      <protection locked="0"/>
    </xf>
    <xf numFmtId="0" fontId="5" fillId="0" borderId="7"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165" fontId="5" fillId="0" borderId="6" xfId="0" applyNumberFormat="1" applyFont="1" applyBorder="1" applyAlignment="1" applyProtection="1">
      <alignment vertical="top" wrapText="1" readingOrder="1"/>
      <protection locked="0"/>
    </xf>
    <xf numFmtId="165" fontId="5" fillId="0" borderId="5" xfId="0" applyNumberFormat="1" applyFont="1" applyBorder="1" applyAlignment="1" applyProtection="1">
      <alignment vertical="top" wrapText="1" readingOrder="1"/>
      <protection locked="0"/>
    </xf>
    <xf numFmtId="165" fontId="13" fillId="0" borderId="5" xfId="0" applyNumberFormat="1" applyFont="1" applyFill="1" applyBorder="1" applyAlignment="1" applyProtection="1">
      <alignment vertical="top" wrapText="1" readingOrder="1"/>
      <protection locked="0"/>
    </xf>
    <xf numFmtId="0" fontId="4" fillId="0" borderId="6" xfId="0" applyFont="1" applyBorder="1" applyAlignment="1" applyProtection="1">
      <alignment vertical="top" wrapText="1" readingOrder="1"/>
      <protection locked="0"/>
    </xf>
    <xf numFmtId="165" fontId="5" fillId="0" borderId="1" xfId="0" applyNumberFormat="1" applyFont="1" applyBorder="1" applyAlignment="1" applyProtection="1">
      <alignment horizontal="center" vertical="top" wrapText="1" readingOrder="1"/>
      <protection locked="0"/>
    </xf>
    <xf numFmtId="165" fontId="5" fillId="0" borderId="5" xfId="0" applyNumberFormat="1" applyFont="1" applyBorder="1" applyAlignment="1" applyProtection="1">
      <alignment horizontal="center" vertical="top" wrapText="1" readingOrder="1"/>
      <protection locked="0"/>
    </xf>
    <xf numFmtId="165" fontId="5" fillId="0" borderId="7" xfId="0" applyNumberFormat="1" applyFont="1" applyBorder="1" applyAlignment="1" applyProtection="1">
      <alignment horizontal="center" vertical="top" wrapText="1" readingOrder="1"/>
      <protection locked="0"/>
    </xf>
    <xf numFmtId="0" fontId="0" fillId="0" borderId="1"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4" fillId="0" borderId="19" xfId="0" applyFont="1" applyBorder="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4" fillId="0" borderId="7" xfId="0" applyFont="1" applyBorder="1" applyAlignment="1" applyProtection="1">
      <alignment horizontal="center" vertical="top" wrapText="1" readingOrder="1"/>
      <protection locked="0"/>
    </xf>
    <xf numFmtId="0" fontId="4" fillId="0" borderId="1" xfId="0" applyFont="1" applyBorder="1" applyAlignment="1" applyProtection="1">
      <alignment horizontal="left" vertical="top" wrapText="1" readingOrder="1"/>
      <protection locked="0"/>
    </xf>
    <xf numFmtId="0" fontId="4" fillId="0" borderId="5" xfId="0" applyFont="1" applyBorder="1" applyAlignment="1" applyProtection="1">
      <alignment horizontal="left" vertical="top" wrapText="1" readingOrder="1"/>
      <protection locked="0"/>
    </xf>
    <xf numFmtId="0" fontId="4" fillId="0" borderId="7" xfId="0" applyFont="1" applyBorder="1" applyAlignment="1" applyProtection="1">
      <alignment horizontal="left" vertical="top" wrapText="1" readingOrder="1"/>
      <protection locked="0"/>
    </xf>
    <xf numFmtId="0" fontId="4" fillId="0" borderId="9" xfId="0" applyFont="1" applyFill="1" applyBorder="1" applyAlignment="1" applyProtection="1">
      <alignment vertical="top" wrapText="1" readingOrder="1"/>
      <protection locked="0"/>
    </xf>
    <xf numFmtId="0" fontId="9" fillId="0" borderId="5" xfId="0" applyFont="1" applyFill="1" applyBorder="1" applyAlignment="1" applyProtection="1">
      <alignment vertical="top" wrapText="1"/>
      <protection locked="0"/>
    </xf>
    <xf numFmtId="0" fontId="9" fillId="0" borderId="7" xfId="0" applyFont="1" applyFill="1" applyBorder="1" applyAlignment="1" applyProtection="1">
      <alignment vertical="top" wrapText="1"/>
      <protection locked="0"/>
    </xf>
    <xf numFmtId="165" fontId="5" fillId="0" borderId="3" xfId="0" applyNumberFormat="1" applyFont="1" applyBorder="1" applyAlignment="1" applyProtection="1">
      <alignment horizontal="center" vertical="top" wrapText="1" readingOrder="1"/>
      <protection locked="0"/>
    </xf>
    <xf numFmtId="165" fontId="5" fillId="0" borderId="6" xfId="0" applyNumberFormat="1" applyFont="1" applyBorder="1" applyAlignment="1" applyProtection="1">
      <alignment horizontal="center" vertical="top" wrapText="1" readingOrder="1"/>
      <protection locked="0"/>
    </xf>
    <xf numFmtId="165" fontId="5" fillId="0" borderId="9" xfId="0" applyNumberFormat="1" applyFont="1" applyBorder="1" applyAlignment="1" applyProtection="1">
      <alignment horizontal="center" vertical="top" wrapText="1" readingOrder="1"/>
      <protection locked="0"/>
    </xf>
    <xf numFmtId="165" fontId="13" fillId="0" borderId="1" xfId="0" applyNumberFormat="1" applyFont="1" applyFill="1" applyBorder="1" applyAlignment="1" applyProtection="1">
      <alignment horizontal="center" vertical="top" wrapText="1" readingOrder="1"/>
      <protection locked="0"/>
    </xf>
    <xf numFmtId="165" fontId="13" fillId="0" borderId="5" xfId="0" applyNumberFormat="1" applyFont="1" applyFill="1" applyBorder="1" applyAlignment="1" applyProtection="1">
      <alignment horizontal="center" vertical="top" wrapText="1" readingOrder="1"/>
      <protection locked="0"/>
    </xf>
    <xf numFmtId="165" fontId="13" fillId="0" borderId="7" xfId="0" applyNumberFormat="1" applyFont="1" applyFill="1" applyBorder="1" applyAlignment="1" applyProtection="1">
      <alignment horizontal="center" vertical="top" wrapText="1" readingOrder="1"/>
      <protection locked="0"/>
    </xf>
    <xf numFmtId="165" fontId="5" fillId="0" borderId="12" xfId="0" applyNumberFormat="1" applyFont="1" applyFill="1" applyBorder="1" applyAlignment="1" applyProtection="1">
      <alignment vertical="top" wrapText="1" readingOrder="1"/>
      <protection locked="0"/>
    </xf>
    <xf numFmtId="0" fontId="0" fillId="0" borderId="6"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9" fillId="0" borderId="7" xfId="0" applyFont="1" applyBorder="1" applyAlignment="1" applyProtection="1">
      <alignment vertical="top" wrapText="1" readingOrder="1"/>
      <protection locked="0"/>
    </xf>
    <xf numFmtId="0" fontId="20" fillId="0" borderId="5"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4" fillId="2" borderId="4" xfId="0" applyFont="1" applyFill="1" applyBorder="1" applyAlignment="1" applyProtection="1">
      <alignment vertical="top" wrapText="1" readingOrder="1"/>
      <protection locked="0"/>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15" fillId="0" borderId="5"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5" fillId="0" borderId="4"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164" fontId="19" fillId="0" borderId="0" xfId="0" applyNumberFormat="1" applyFont="1" applyAlignment="1" applyProtection="1">
      <alignment horizontal="left" vertical="top" wrapText="1" readingOrder="1"/>
      <protection locked="0"/>
    </xf>
    <xf numFmtId="0" fontId="10" fillId="0" borderId="0" xfId="0" applyFont="1"/>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horizontal="right" vertical="top" wrapText="1" readingOrder="1"/>
      <protection locked="0"/>
    </xf>
    <xf numFmtId="0" fontId="1" fillId="0" borderId="0" xfId="0" applyFont="1" applyAlignment="1" applyProtection="1">
      <alignment horizontal="left" vertical="top" wrapText="1" readingOrder="1"/>
      <protection locked="0"/>
    </xf>
    <xf numFmtId="0" fontId="0" fillId="0" borderId="0" xfId="0" applyAlignment="1">
      <alignment horizontal="left" readingOrder="1"/>
    </xf>
    <xf numFmtId="0" fontId="3" fillId="0" borderId="0" xfId="0" applyFont="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19" xfId="0" applyBorder="1" applyAlignment="1" applyProtection="1">
      <alignment vertical="top" wrapText="1"/>
      <protection locked="0"/>
    </xf>
    <xf numFmtId="0" fontId="4" fillId="0" borderId="11" xfId="0" applyFont="1" applyBorder="1" applyAlignment="1" applyProtection="1">
      <alignment vertical="top" wrapText="1" readingOrder="1"/>
      <protection locked="0"/>
    </xf>
    <xf numFmtId="165" fontId="13" fillId="0" borderId="1" xfId="0" applyNumberFormat="1" applyFont="1" applyFill="1" applyBorder="1" applyAlignment="1" applyProtection="1">
      <alignment vertical="top" wrapText="1" readingOrder="1"/>
      <protection locked="0"/>
    </xf>
    <xf numFmtId="165" fontId="13" fillId="0" borderId="1" xfId="0" applyNumberFormat="1" applyFont="1" applyBorder="1" applyAlignment="1" applyProtection="1">
      <alignment vertical="top" wrapText="1" readingOrder="1"/>
      <protection locked="0"/>
    </xf>
    <xf numFmtId="165" fontId="13" fillId="0" borderId="5" xfId="0" applyNumberFormat="1" applyFont="1" applyBorder="1" applyAlignment="1" applyProtection="1">
      <alignment vertical="top" wrapText="1" readingOrder="1"/>
      <protection locked="0"/>
    </xf>
    <xf numFmtId="165" fontId="13" fillId="0" borderId="3" xfId="0" applyNumberFormat="1" applyFont="1" applyBorder="1" applyAlignment="1" applyProtection="1">
      <alignment vertical="top" wrapText="1" readingOrder="1"/>
      <protection locked="0"/>
    </xf>
    <xf numFmtId="165" fontId="13" fillId="0" borderId="6" xfId="0" applyNumberFormat="1" applyFont="1" applyBorder="1" applyAlignment="1" applyProtection="1">
      <alignment vertical="top" wrapText="1" readingOrder="1"/>
      <protection locked="0"/>
    </xf>
    <xf numFmtId="0" fontId="9" fillId="0" borderId="14" xfId="0" applyFont="1" applyBorder="1" applyAlignment="1" applyProtection="1">
      <alignment vertical="top" wrapText="1" readingOrder="1"/>
      <protection locked="0"/>
    </xf>
    <xf numFmtId="0" fontId="8" fillId="0" borderId="14" xfId="0" applyFont="1" applyBorder="1" applyAlignment="1" applyProtection="1">
      <alignment vertical="top" wrapText="1"/>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5A418F12BC44E52B212E4BF586071E9344C8977EDE49E8B64BE33FD1382CAF1DCF9B254CECF8E1B3C4B3A01E25522616I1O6H" TargetMode="External"/><Relationship Id="rId2" Type="http://schemas.openxmlformats.org/officeDocument/2006/relationships/hyperlink" Target="consultantplus://offline/ref=6E8E1B784A9B35396C905CDFF08BCD77F77A2306014EE2A59F7B5344D331FAC46085E3C657AFB154BEDF2878436DE6F4s8VDC" TargetMode="External"/><Relationship Id="rId1" Type="http://schemas.openxmlformats.org/officeDocument/2006/relationships/hyperlink" Target="consultantplus://offline/ref=438B86CF7DF2975BE3C18E0FDCA6791C175666242385F72C8F991B86F7D1498477AB3A4BBE298EE0DD932F3Ee7M5C"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7"/>
  <sheetViews>
    <sheetView showGridLines="0" tabSelected="1" workbookViewId="0">
      <selection activeCell="A2" sqref="A2:J2"/>
    </sheetView>
  </sheetViews>
  <sheetFormatPr defaultRowHeight="13.5" x14ac:dyDescent="0.25"/>
  <cols>
    <col min="1" max="1" width="4.5703125" customWidth="1"/>
    <col min="2" max="2" width="26.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10"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style="54" customWidth="1"/>
    <col min="18" max="18" width="6.85546875" customWidth="1"/>
    <col min="19" max="19" width="8.85546875" customWidth="1"/>
    <col min="20" max="21" width="10" customWidth="1"/>
    <col min="22" max="22" width="12.42578125" style="132" customWidth="1"/>
    <col min="23" max="25" width="10" customWidth="1"/>
    <col min="26" max="26" width="5.5703125" customWidth="1"/>
  </cols>
  <sheetData>
    <row r="1" spans="1:26" ht="1.35" customHeight="1" x14ac:dyDescent="0.25"/>
    <row r="2" spans="1:26" x14ac:dyDescent="0.2">
      <c r="A2" s="286" t="s">
        <v>612</v>
      </c>
      <c r="B2" s="287"/>
      <c r="C2" s="287"/>
      <c r="D2" s="287"/>
      <c r="E2" s="287"/>
      <c r="F2" s="287"/>
      <c r="G2" s="287"/>
      <c r="H2" s="287"/>
      <c r="I2" s="287"/>
      <c r="J2" s="287"/>
      <c r="K2" s="288"/>
      <c r="L2" s="227"/>
      <c r="M2" s="288"/>
      <c r="N2" s="227"/>
      <c r="O2" s="288"/>
      <c r="P2" s="227"/>
      <c r="Q2" s="55"/>
      <c r="R2" s="1"/>
      <c r="S2" s="1"/>
      <c r="T2" s="1"/>
      <c r="U2" s="1"/>
      <c r="V2" s="289"/>
      <c r="W2" s="227"/>
      <c r="X2" s="227"/>
      <c r="Y2" s="227"/>
      <c r="Z2" s="227"/>
    </row>
    <row r="3" spans="1:26" ht="25.35" customHeight="1" x14ac:dyDescent="0.2">
      <c r="A3" s="290" t="s">
        <v>47</v>
      </c>
      <c r="B3" s="227"/>
      <c r="C3" s="227"/>
      <c r="D3" s="227"/>
      <c r="E3" s="227"/>
      <c r="F3" s="227"/>
      <c r="G3" s="227"/>
      <c r="H3" s="227"/>
      <c r="I3" s="227"/>
      <c r="J3" s="227"/>
      <c r="K3" s="288"/>
      <c r="L3" s="227"/>
      <c r="M3" s="227"/>
      <c r="N3" s="227"/>
      <c r="O3" s="227"/>
      <c r="P3" s="227"/>
      <c r="Q3" s="227"/>
      <c r="R3" s="227"/>
      <c r="S3" s="227"/>
      <c r="T3" s="227"/>
      <c r="U3" s="227"/>
      <c r="V3" s="227"/>
      <c r="W3" s="227"/>
      <c r="X3" s="227"/>
      <c r="Y3" s="227"/>
      <c r="Z3" s="227"/>
    </row>
    <row r="4" spans="1:26" ht="25.35" customHeight="1" x14ac:dyDescent="0.2">
      <c r="A4" s="290" t="s">
        <v>48</v>
      </c>
      <c r="B4" s="227"/>
      <c r="C4" s="227"/>
      <c r="D4" s="227"/>
      <c r="E4" s="227"/>
      <c r="F4" s="227"/>
      <c r="G4" s="227"/>
      <c r="H4" s="227"/>
      <c r="I4" s="227"/>
      <c r="J4" s="227"/>
      <c r="K4" s="291">
        <v>2016</v>
      </c>
      <c r="L4" s="292"/>
      <c r="M4" s="292"/>
      <c r="N4" s="292"/>
      <c r="O4" s="292"/>
      <c r="P4" s="292"/>
      <c r="Q4" s="292"/>
      <c r="R4" s="292"/>
      <c r="S4" s="292"/>
      <c r="T4" s="292"/>
      <c r="U4" s="292"/>
      <c r="V4" s="292"/>
      <c r="W4" s="292"/>
      <c r="X4" s="292"/>
      <c r="Y4" s="292"/>
      <c r="Z4" s="292"/>
    </row>
    <row r="5" spans="1:26" ht="25.35" customHeight="1" x14ac:dyDescent="0.2">
      <c r="A5" s="290" t="s">
        <v>49</v>
      </c>
      <c r="B5" s="227"/>
      <c r="C5" s="227"/>
      <c r="D5" s="227"/>
      <c r="E5" s="227"/>
      <c r="F5" s="227"/>
      <c r="G5" s="227"/>
      <c r="H5" s="227"/>
      <c r="I5" s="227"/>
      <c r="J5" s="227"/>
      <c r="K5" s="288" t="s">
        <v>50</v>
      </c>
      <c r="L5" s="227"/>
      <c r="M5" s="227"/>
      <c r="N5" s="227"/>
      <c r="O5" s="227"/>
      <c r="P5" s="227"/>
      <c r="Q5" s="227"/>
      <c r="R5" s="227"/>
      <c r="S5" s="227"/>
      <c r="T5" s="227"/>
      <c r="U5" s="227"/>
      <c r="V5" s="227"/>
      <c r="W5" s="227"/>
      <c r="X5" s="227"/>
      <c r="Y5" s="227"/>
      <c r="Z5" s="227"/>
    </row>
    <row r="6" spans="1:26" ht="25.35" customHeight="1" x14ac:dyDescent="0.2">
      <c r="A6" s="293" t="s">
        <v>51</v>
      </c>
      <c r="B6" s="227"/>
      <c r="C6" s="227"/>
      <c r="D6" s="227"/>
      <c r="E6" s="227"/>
      <c r="F6" s="227"/>
      <c r="G6" s="227"/>
      <c r="H6" s="227"/>
      <c r="I6" s="227"/>
      <c r="J6" s="227"/>
      <c r="K6" s="227"/>
      <c r="L6" s="227"/>
      <c r="M6" s="227"/>
      <c r="N6" s="227"/>
      <c r="O6" s="227"/>
      <c r="P6" s="227"/>
      <c r="Q6" s="227"/>
      <c r="R6" s="227"/>
      <c r="S6" s="227"/>
      <c r="T6" s="227"/>
      <c r="U6" s="227"/>
      <c r="V6" s="227"/>
      <c r="W6" s="227"/>
      <c r="X6" s="227"/>
      <c r="Y6" s="227"/>
      <c r="Z6" s="227"/>
    </row>
    <row r="7" spans="1:26" ht="25.5" customHeight="1" x14ac:dyDescent="0.2">
      <c r="A7" s="256" t="s">
        <v>52</v>
      </c>
      <c r="B7" s="294"/>
      <c r="C7" s="231"/>
      <c r="D7" s="2"/>
      <c r="E7" s="283" t="s">
        <v>53</v>
      </c>
      <c r="F7" s="295"/>
      <c r="G7" s="295"/>
      <c r="H7" s="295"/>
      <c r="I7" s="295"/>
      <c r="J7" s="295"/>
      <c r="K7" s="295"/>
      <c r="L7" s="295"/>
      <c r="M7" s="295"/>
      <c r="N7" s="295"/>
      <c r="O7" s="295"/>
      <c r="P7" s="295"/>
      <c r="Q7" s="295"/>
      <c r="R7" s="295"/>
      <c r="S7" s="236"/>
      <c r="T7" s="283" t="s">
        <v>54</v>
      </c>
      <c r="U7" s="295"/>
      <c r="V7" s="295"/>
      <c r="W7" s="295"/>
      <c r="X7" s="295"/>
      <c r="Y7" s="236"/>
      <c r="Z7" s="2"/>
    </row>
    <row r="8" spans="1:26" ht="33.200000000000003" customHeight="1" x14ac:dyDescent="0.2">
      <c r="A8" s="257"/>
      <c r="B8" s="227"/>
      <c r="C8" s="207"/>
      <c r="D8" s="6" t="s">
        <v>55</v>
      </c>
      <c r="E8" s="283" t="s">
        <v>56</v>
      </c>
      <c r="F8" s="295"/>
      <c r="G8" s="295"/>
      <c r="H8" s="295"/>
      <c r="I8" s="295"/>
      <c r="J8" s="236"/>
      <c r="K8" s="283" t="s">
        <v>57</v>
      </c>
      <c r="L8" s="295"/>
      <c r="M8" s="295"/>
      <c r="N8" s="295"/>
      <c r="O8" s="295"/>
      <c r="P8" s="236"/>
      <c r="Q8" s="283" t="s">
        <v>58</v>
      </c>
      <c r="R8" s="295"/>
      <c r="S8" s="236"/>
      <c r="T8" s="283" t="s">
        <v>59</v>
      </c>
      <c r="U8" s="236"/>
      <c r="V8" s="129"/>
      <c r="W8" s="2"/>
      <c r="X8" s="283" t="s">
        <v>60</v>
      </c>
      <c r="Y8" s="236"/>
      <c r="Z8" s="6"/>
    </row>
    <row r="9" spans="1:26" ht="76.5" x14ac:dyDescent="0.2">
      <c r="A9" s="258"/>
      <c r="B9" s="228"/>
      <c r="C9" s="225"/>
      <c r="D9" s="8"/>
      <c r="E9" s="283" t="s">
        <v>61</v>
      </c>
      <c r="F9" s="236"/>
      <c r="G9" s="284" t="s">
        <v>62</v>
      </c>
      <c r="H9" s="236"/>
      <c r="I9" s="284" t="s">
        <v>63</v>
      </c>
      <c r="J9" s="236"/>
      <c r="K9" s="283" t="s">
        <v>61</v>
      </c>
      <c r="L9" s="236"/>
      <c r="M9" s="284" t="s">
        <v>62</v>
      </c>
      <c r="N9" s="236"/>
      <c r="O9" s="284" t="s">
        <v>63</v>
      </c>
      <c r="P9" s="236"/>
      <c r="Q9" s="5" t="s">
        <v>61</v>
      </c>
      <c r="R9" s="11" t="s">
        <v>62</v>
      </c>
      <c r="S9" s="11" t="s">
        <v>63</v>
      </c>
      <c r="T9" s="5" t="s">
        <v>64</v>
      </c>
      <c r="U9" s="11" t="s">
        <v>65</v>
      </c>
      <c r="V9" s="127" t="s">
        <v>66</v>
      </c>
      <c r="W9" s="12" t="s">
        <v>67</v>
      </c>
      <c r="X9" s="11" t="s">
        <v>68</v>
      </c>
      <c r="Y9" s="11" t="s">
        <v>69</v>
      </c>
      <c r="Z9" s="12" t="s">
        <v>70</v>
      </c>
    </row>
    <row r="10" spans="1:26" ht="13.35" customHeight="1" x14ac:dyDescent="0.2">
      <c r="A10" s="13" t="s">
        <v>71</v>
      </c>
      <c r="B10" s="13" t="s">
        <v>72</v>
      </c>
      <c r="C10" s="13" t="s">
        <v>73</v>
      </c>
      <c r="D10" s="13" t="s">
        <v>74</v>
      </c>
      <c r="E10" s="285" t="s">
        <v>75</v>
      </c>
      <c r="F10" s="236"/>
      <c r="G10" s="285" t="s">
        <v>76</v>
      </c>
      <c r="H10" s="236"/>
      <c r="I10" s="285" t="s">
        <v>77</v>
      </c>
      <c r="J10" s="236"/>
      <c r="K10" s="285" t="s">
        <v>78</v>
      </c>
      <c r="L10" s="236"/>
      <c r="M10" s="285" t="s">
        <v>79</v>
      </c>
      <c r="N10" s="236"/>
      <c r="O10" s="285" t="s">
        <v>80</v>
      </c>
      <c r="P10" s="236"/>
      <c r="Q10" s="5" t="s">
        <v>81</v>
      </c>
      <c r="R10" s="13" t="s">
        <v>82</v>
      </c>
      <c r="S10" s="13" t="s">
        <v>83</v>
      </c>
      <c r="T10" s="13" t="s">
        <v>84</v>
      </c>
      <c r="U10" s="13" t="s">
        <v>85</v>
      </c>
      <c r="V10" s="128" t="s">
        <v>86</v>
      </c>
      <c r="W10" s="13" t="s">
        <v>87</v>
      </c>
      <c r="X10" s="13" t="s">
        <v>88</v>
      </c>
      <c r="Y10" s="13" t="s">
        <v>89</v>
      </c>
      <c r="Z10" s="13" t="s">
        <v>90</v>
      </c>
    </row>
    <row r="11" spans="1:26" x14ac:dyDescent="0.2">
      <c r="A11" s="194" t="s">
        <v>91</v>
      </c>
      <c r="B11" s="194" t="s">
        <v>92</v>
      </c>
      <c r="C11" s="194" t="s">
        <v>93</v>
      </c>
      <c r="D11" s="194"/>
      <c r="E11" s="15"/>
      <c r="F11" s="3"/>
      <c r="G11" s="3"/>
      <c r="H11" s="3"/>
      <c r="I11" s="3"/>
      <c r="J11" s="4"/>
      <c r="K11" s="15"/>
      <c r="L11" s="3"/>
      <c r="M11" s="3"/>
      <c r="N11" s="3"/>
      <c r="O11" s="3"/>
      <c r="P11" s="4"/>
      <c r="Q11" s="56"/>
      <c r="R11" s="3"/>
      <c r="S11" s="4"/>
      <c r="T11" s="198">
        <f t="shared" ref="T11:Y11" si="0">T13+T182+T253</f>
        <v>2692446.8</v>
      </c>
      <c r="U11" s="198">
        <f t="shared" si="0"/>
        <v>2553604.0000000005</v>
      </c>
      <c r="V11" s="200">
        <f>V13+V182+V253</f>
        <v>2096302.2</v>
      </c>
      <c r="W11" s="198">
        <f t="shared" si="0"/>
        <v>1834162.3000000005</v>
      </c>
      <c r="X11" s="198">
        <f t="shared" si="0"/>
        <v>1784263.4000000004</v>
      </c>
      <c r="Y11" s="198">
        <f t="shared" si="0"/>
        <v>1784263.4000000004</v>
      </c>
      <c r="Z11" s="194"/>
    </row>
    <row r="12" spans="1:26" x14ac:dyDescent="0.2">
      <c r="A12" s="195"/>
      <c r="B12" s="195"/>
      <c r="C12" s="195"/>
      <c r="D12" s="195"/>
      <c r="E12" s="16"/>
      <c r="F12" s="9"/>
      <c r="G12" s="9"/>
      <c r="H12" s="9"/>
      <c r="I12" s="9"/>
      <c r="J12" s="10"/>
      <c r="K12" s="16"/>
      <c r="L12" s="9"/>
      <c r="M12" s="9"/>
      <c r="N12" s="9"/>
      <c r="O12" s="9"/>
      <c r="P12" s="10"/>
      <c r="Q12" s="57"/>
      <c r="R12" s="9"/>
      <c r="S12" s="10"/>
      <c r="T12" s="195"/>
      <c r="U12" s="195"/>
      <c r="V12" s="202"/>
      <c r="W12" s="195"/>
      <c r="X12" s="195"/>
      <c r="Y12" s="195"/>
      <c r="Z12" s="195"/>
    </row>
    <row r="13" spans="1:26" x14ac:dyDescent="0.2">
      <c r="A13" s="194" t="s">
        <v>94</v>
      </c>
      <c r="B13" s="194" t="s">
        <v>95</v>
      </c>
      <c r="C13" s="194" t="s">
        <v>96</v>
      </c>
      <c r="D13" s="194"/>
      <c r="E13" s="15"/>
      <c r="F13" s="3"/>
      <c r="G13" s="3"/>
      <c r="H13" s="3"/>
      <c r="I13" s="3"/>
      <c r="J13" s="4"/>
      <c r="K13" s="15"/>
      <c r="L13" s="3"/>
      <c r="M13" s="3"/>
      <c r="N13" s="3"/>
      <c r="O13" s="3"/>
      <c r="P13" s="4"/>
      <c r="Q13" s="56"/>
      <c r="R13" s="3"/>
      <c r="S13" s="4"/>
      <c r="T13" s="198">
        <f t="shared" ref="T13:Y13" si="1">SUM(T15:T181)</f>
        <v>1637226.5999999996</v>
      </c>
      <c r="U13" s="198">
        <f t="shared" si="1"/>
        <v>1531425.8000000003</v>
      </c>
      <c r="V13" s="200">
        <f>SUM(V15:V181)</f>
        <v>1020546.9999999999</v>
      </c>
      <c r="W13" s="198">
        <f t="shared" si="1"/>
        <v>822872.00000000023</v>
      </c>
      <c r="X13" s="198">
        <f t="shared" si="1"/>
        <v>772973.10000000021</v>
      </c>
      <c r="Y13" s="198">
        <f t="shared" si="1"/>
        <v>772973.10000000021</v>
      </c>
      <c r="Z13" s="194"/>
    </row>
    <row r="14" spans="1:26" x14ac:dyDescent="0.2">
      <c r="A14" s="195"/>
      <c r="B14" s="195"/>
      <c r="C14" s="195"/>
      <c r="D14" s="195"/>
      <c r="E14" s="16"/>
      <c r="F14" s="9"/>
      <c r="G14" s="9"/>
      <c r="H14" s="9"/>
      <c r="I14" s="9"/>
      <c r="J14" s="10"/>
      <c r="K14" s="16"/>
      <c r="L14" s="9"/>
      <c r="M14" s="9"/>
      <c r="N14" s="9"/>
      <c r="O14" s="9"/>
      <c r="P14" s="10"/>
      <c r="Q14" s="58"/>
      <c r="R14" s="21"/>
      <c r="S14" s="10"/>
      <c r="T14" s="195"/>
      <c r="U14" s="195"/>
      <c r="V14" s="202"/>
      <c r="W14" s="195"/>
      <c r="X14" s="195"/>
      <c r="Y14" s="195"/>
      <c r="Z14" s="195"/>
    </row>
    <row r="15" spans="1:26" x14ac:dyDescent="0.2">
      <c r="A15" s="194" t="s">
        <v>97</v>
      </c>
      <c r="B15" s="194" t="s">
        <v>98</v>
      </c>
      <c r="C15" s="194" t="s">
        <v>99</v>
      </c>
      <c r="D15" s="194" t="s">
        <v>100</v>
      </c>
      <c r="E15" s="15"/>
      <c r="F15" s="3"/>
      <c r="G15" s="3"/>
      <c r="H15" s="3"/>
      <c r="I15" s="3"/>
      <c r="J15" s="4"/>
      <c r="K15" s="15"/>
      <c r="L15" s="194" t="s">
        <v>101</v>
      </c>
      <c r="M15" s="231"/>
      <c r="N15" s="204" t="s">
        <v>102</v>
      </c>
      <c r="O15" s="231"/>
      <c r="P15" s="255" t="s">
        <v>103</v>
      </c>
      <c r="Q15" s="39"/>
      <c r="R15" s="40"/>
      <c r="S15" s="4"/>
      <c r="T15" s="198">
        <f>1289.9+22039.1+38.9+231.5+100.8+2731+5651.2+370+1673.4+2296.8+8067.4+297.8+3389.9+0.9</f>
        <v>48178.600000000013</v>
      </c>
      <c r="U15" s="198">
        <f>1289.9+21987.1+38.9+231.5+100.8+2731+5512.3+368.8+1623.7+2188.4+7925+244.5+3382.9-2.7</f>
        <v>47622.100000000006</v>
      </c>
      <c r="V15" s="200">
        <f>1382.1+24029.4+63+796.8+5392.5+607.6-99.8+2569.9+1774.1+8575.9+5917.3</f>
        <v>51008.800000000003</v>
      </c>
      <c r="W15" s="198">
        <f>1282.2+23347.2+802.4+5565.9+8+1938.3+2427.8+8905.7-437.8+3657.2</f>
        <v>47496.900000000009</v>
      </c>
      <c r="X15" s="198">
        <f>802.4+23347.2+1282.2+5565.9+8+1938.3+2427.8+8705.7-237.8+3657.2</f>
        <v>47496.900000000009</v>
      </c>
      <c r="Y15" s="198">
        <v>47496.9</v>
      </c>
      <c r="Z15" s="194"/>
    </row>
    <row r="16" spans="1:26" x14ac:dyDescent="0.2">
      <c r="A16" s="199"/>
      <c r="B16" s="199"/>
      <c r="C16" s="199"/>
      <c r="D16" s="281"/>
      <c r="E16" s="17"/>
      <c r="F16" s="196" t="s">
        <v>104</v>
      </c>
      <c r="G16" s="197"/>
      <c r="H16" s="196" t="s">
        <v>105</v>
      </c>
      <c r="I16" s="197"/>
      <c r="J16" s="196" t="s">
        <v>106</v>
      </c>
      <c r="K16" s="171"/>
      <c r="L16" s="223"/>
      <c r="M16" s="207"/>
      <c r="N16" s="227"/>
      <c r="O16" s="207"/>
      <c r="P16" s="232"/>
      <c r="Q16" s="160"/>
      <c r="R16" s="165"/>
      <c r="S16" s="160"/>
      <c r="T16" s="207"/>
      <c r="U16" s="199"/>
      <c r="V16" s="201"/>
      <c r="W16" s="199"/>
      <c r="X16" s="199"/>
      <c r="Y16" s="199"/>
      <c r="Z16" s="199"/>
    </row>
    <row r="17" spans="1:26" ht="12.75" x14ac:dyDescent="0.2">
      <c r="A17" s="199"/>
      <c r="B17" s="199"/>
      <c r="C17" s="199"/>
      <c r="D17" s="281"/>
      <c r="E17" s="17"/>
      <c r="F17" s="203"/>
      <c r="G17" s="197"/>
      <c r="H17" s="203"/>
      <c r="I17" s="197"/>
      <c r="J17" s="197"/>
      <c r="K17" s="171"/>
      <c r="L17" s="224"/>
      <c r="M17" s="225"/>
      <c r="N17" s="228"/>
      <c r="O17" s="225"/>
      <c r="P17" s="225"/>
      <c r="Q17" s="222" t="s">
        <v>586</v>
      </c>
      <c r="R17" s="222"/>
      <c r="S17" s="222" t="s">
        <v>597</v>
      </c>
      <c r="T17" s="199"/>
      <c r="U17" s="199"/>
      <c r="V17" s="201"/>
      <c r="W17" s="199"/>
      <c r="X17" s="199"/>
      <c r="Y17" s="199"/>
      <c r="Z17" s="199"/>
    </row>
    <row r="18" spans="1:26" ht="75" customHeight="1" x14ac:dyDescent="0.2">
      <c r="A18" s="199"/>
      <c r="B18" s="199"/>
      <c r="C18" s="199"/>
      <c r="D18" s="281"/>
      <c r="E18" s="17"/>
      <c r="F18" s="197"/>
      <c r="G18" s="197"/>
      <c r="H18" s="197"/>
      <c r="I18" s="197"/>
      <c r="J18" s="197"/>
      <c r="K18" s="171"/>
      <c r="L18" s="194" t="s">
        <v>0</v>
      </c>
      <c r="M18" s="231"/>
      <c r="N18" s="204" t="s">
        <v>102</v>
      </c>
      <c r="O18" s="231"/>
      <c r="P18" s="204" t="s">
        <v>107</v>
      </c>
      <c r="Q18" s="205"/>
      <c r="R18" s="199"/>
      <c r="S18" s="199"/>
      <c r="T18" s="199"/>
      <c r="U18" s="199"/>
      <c r="V18" s="201"/>
      <c r="W18" s="199"/>
      <c r="X18" s="199"/>
      <c r="Y18" s="199"/>
      <c r="Z18" s="199"/>
    </row>
    <row r="19" spans="1:26" ht="132" customHeight="1" x14ac:dyDescent="0.2">
      <c r="A19" s="199"/>
      <c r="B19" s="199"/>
      <c r="C19" s="199"/>
      <c r="D19" s="281"/>
      <c r="E19" s="17"/>
      <c r="F19" s="196" t="s">
        <v>108</v>
      </c>
      <c r="G19" s="197"/>
      <c r="H19" s="196" t="s">
        <v>109</v>
      </c>
      <c r="I19" s="197"/>
      <c r="J19" s="196" t="s">
        <v>110</v>
      </c>
      <c r="K19" s="171"/>
      <c r="L19" s="223"/>
      <c r="M19" s="207"/>
      <c r="N19" s="227"/>
      <c r="O19" s="207"/>
      <c r="P19" s="207"/>
      <c r="Q19" s="220"/>
      <c r="R19" s="195"/>
      <c r="S19" s="195"/>
      <c r="T19" s="199"/>
      <c r="U19" s="199"/>
      <c r="V19" s="201"/>
      <c r="W19" s="199"/>
      <c r="X19" s="199"/>
      <c r="Y19" s="199"/>
      <c r="Z19" s="199"/>
    </row>
    <row r="20" spans="1:26" ht="15.75" customHeight="1" x14ac:dyDescent="0.2">
      <c r="A20" s="199"/>
      <c r="B20" s="199"/>
      <c r="C20" s="199"/>
      <c r="D20" s="281"/>
      <c r="E20" s="17"/>
      <c r="F20" s="197"/>
      <c r="G20" s="197"/>
      <c r="H20" s="197"/>
      <c r="I20" s="197"/>
      <c r="J20" s="197"/>
      <c r="K20" s="171"/>
      <c r="L20" s="223"/>
      <c r="M20" s="207"/>
      <c r="N20" s="227"/>
      <c r="O20" s="207"/>
      <c r="P20" s="207"/>
      <c r="Q20" s="160"/>
      <c r="R20" s="165"/>
      <c r="S20" s="160"/>
      <c r="T20" s="199"/>
      <c r="U20" s="199"/>
      <c r="V20" s="201"/>
      <c r="W20" s="199"/>
      <c r="X20" s="199"/>
      <c r="Y20" s="199"/>
      <c r="Z20" s="199"/>
    </row>
    <row r="21" spans="1:26" ht="177" customHeight="1" x14ac:dyDescent="0.2">
      <c r="A21" s="199"/>
      <c r="B21" s="199"/>
      <c r="C21" s="199"/>
      <c r="D21" s="281"/>
      <c r="E21" s="17"/>
      <c r="F21" s="196" t="s">
        <v>108</v>
      </c>
      <c r="G21" s="197"/>
      <c r="H21" s="196" t="s">
        <v>111</v>
      </c>
      <c r="I21" s="197"/>
      <c r="J21" s="196" t="s">
        <v>110</v>
      </c>
      <c r="K21" s="171"/>
      <c r="L21" s="224"/>
      <c r="M21" s="225"/>
      <c r="N21" s="228"/>
      <c r="O21" s="225"/>
      <c r="P21" s="225"/>
      <c r="Q21" s="160" t="s">
        <v>595</v>
      </c>
      <c r="R21" s="165"/>
      <c r="S21" s="160" t="s">
        <v>596</v>
      </c>
      <c r="T21" s="199"/>
      <c r="U21" s="199"/>
      <c r="V21" s="201"/>
      <c r="W21" s="199"/>
      <c r="X21" s="199"/>
      <c r="Y21" s="199"/>
      <c r="Z21" s="199"/>
    </row>
    <row r="22" spans="1:26" ht="16.5" customHeight="1" x14ac:dyDescent="0.2">
      <c r="A22" s="199"/>
      <c r="B22" s="199"/>
      <c r="C22" s="199"/>
      <c r="D22" s="281"/>
      <c r="E22" s="17"/>
      <c r="F22" s="197"/>
      <c r="G22" s="197"/>
      <c r="H22" s="197"/>
      <c r="I22" s="197"/>
      <c r="J22" s="197"/>
      <c r="K22" s="171"/>
      <c r="P22" s="7"/>
      <c r="Q22" s="160"/>
      <c r="R22" s="165"/>
      <c r="S22" s="160"/>
      <c r="T22" s="199"/>
      <c r="U22" s="199"/>
      <c r="V22" s="201"/>
      <c r="W22" s="199"/>
      <c r="X22" s="199"/>
      <c r="Y22" s="199"/>
      <c r="Z22" s="199"/>
    </row>
    <row r="23" spans="1:26" ht="148.5" x14ac:dyDescent="0.2">
      <c r="A23" s="199"/>
      <c r="B23" s="199"/>
      <c r="C23" s="199"/>
      <c r="D23" s="281"/>
      <c r="E23" s="17"/>
      <c r="F23" s="196" t="s">
        <v>112</v>
      </c>
      <c r="G23" s="197"/>
      <c r="H23" s="196" t="s">
        <v>113</v>
      </c>
      <c r="I23" s="197"/>
      <c r="J23" s="168" t="s">
        <v>601</v>
      </c>
      <c r="K23" s="171"/>
      <c r="P23" s="21"/>
      <c r="Q23" s="22" t="s">
        <v>474</v>
      </c>
      <c r="R23" s="23"/>
      <c r="S23" s="22" t="s">
        <v>491</v>
      </c>
      <c r="T23" s="207"/>
      <c r="U23" s="199"/>
      <c r="V23" s="201"/>
      <c r="W23" s="199"/>
      <c r="X23" s="199"/>
      <c r="Y23" s="199"/>
      <c r="Z23" s="199"/>
    </row>
    <row r="24" spans="1:26" ht="240.75" customHeight="1" x14ac:dyDescent="0.2">
      <c r="A24" s="199"/>
      <c r="B24" s="199"/>
      <c r="C24" s="199"/>
      <c r="D24" s="281"/>
      <c r="E24" s="17"/>
      <c r="F24" s="196" t="s">
        <v>112</v>
      </c>
      <c r="G24" s="197"/>
      <c r="H24" s="196" t="s">
        <v>115</v>
      </c>
      <c r="I24" s="197"/>
      <c r="J24" s="168" t="s">
        <v>601</v>
      </c>
      <c r="K24" s="171"/>
      <c r="P24" s="7"/>
      <c r="Q24" s="38" t="s">
        <v>581</v>
      </c>
      <c r="R24" s="35"/>
      <c r="S24" s="39" t="s">
        <v>602</v>
      </c>
      <c r="T24" s="207"/>
      <c r="U24" s="199"/>
      <c r="V24" s="201"/>
      <c r="W24" s="199"/>
      <c r="X24" s="199"/>
      <c r="Y24" s="199"/>
      <c r="Z24" s="199"/>
    </row>
    <row r="25" spans="1:26" ht="27" x14ac:dyDescent="0.2">
      <c r="A25" s="199"/>
      <c r="B25" s="199"/>
      <c r="C25" s="199"/>
      <c r="D25" s="281"/>
      <c r="E25" s="17"/>
      <c r="F25" s="196" t="s">
        <v>112</v>
      </c>
      <c r="G25" s="197"/>
      <c r="H25" s="196" t="s">
        <v>116</v>
      </c>
      <c r="I25" s="197"/>
      <c r="J25" s="168" t="s">
        <v>601</v>
      </c>
      <c r="K25" s="171"/>
      <c r="P25" s="7"/>
      <c r="Q25" s="60"/>
      <c r="R25" s="36"/>
      <c r="S25" s="37"/>
      <c r="T25" s="207"/>
      <c r="U25" s="199"/>
      <c r="V25" s="201"/>
      <c r="W25" s="199"/>
      <c r="X25" s="199"/>
      <c r="Y25" s="199"/>
      <c r="Z25" s="199"/>
    </row>
    <row r="26" spans="1:26" ht="175.5" x14ac:dyDescent="0.2">
      <c r="A26" s="195"/>
      <c r="B26" s="195"/>
      <c r="C26" s="195"/>
      <c r="D26" s="282"/>
      <c r="E26" s="16"/>
      <c r="F26" s="196" t="s">
        <v>112</v>
      </c>
      <c r="G26" s="197"/>
      <c r="H26" s="196" t="s">
        <v>117</v>
      </c>
      <c r="I26" s="197"/>
      <c r="J26" s="168" t="s">
        <v>601</v>
      </c>
      <c r="K26" s="170"/>
      <c r="L26" s="136"/>
      <c r="M26" s="136"/>
      <c r="N26" s="136"/>
      <c r="O26" s="136"/>
      <c r="P26" s="187"/>
      <c r="Q26" s="186" t="s">
        <v>609</v>
      </c>
      <c r="R26" s="185"/>
      <c r="S26" s="39" t="s">
        <v>610</v>
      </c>
      <c r="T26" s="225"/>
      <c r="U26" s="195"/>
      <c r="V26" s="202"/>
      <c r="W26" s="195"/>
      <c r="X26" s="195"/>
      <c r="Y26" s="195"/>
      <c r="Z26" s="195"/>
    </row>
    <row r="27" spans="1:26" x14ac:dyDescent="0.2">
      <c r="A27" s="194" t="s">
        <v>118</v>
      </c>
      <c r="B27" s="194" t="s">
        <v>585</v>
      </c>
      <c r="C27" s="194" t="s">
        <v>119</v>
      </c>
      <c r="D27" s="194" t="s">
        <v>473</v>
      </c>
      <c r="E27" s="15"/>
      <c r="F27" s="171"/>
      <c r="G27" s="171"/>
      <c r="H27" s="171"/>
      <c r="I27" s="171"/>
      <c r="J27" s="169"/>
      <c r="K27" s="15"/>
      <c r="L27" s="196" t="s">
        <v>1</v>
      </c>
      <c r="M27" s="197"/>
      <c r="N27" s="196" t="s">
        <v>102</v>
      </c>
      <c r="O27" s="197"/>
      <c r="P27" s="196" t="s">
        <v>120</v>
      </c>
      <c r="Q27" s="34"/>
      <c r="R27" s="187"/>
      <c r="S27" s="4"/>
      <c r="T27" s="198">
        <f>4177.1+7700.6+38.9+7663.2</f>
        <v>19579.8</v>
      </c>
      <c r="U27" s="198">
        <f>4177.1+7665+38.9+7587.8</f>
        <v>19468.8</v>
      </c>
      <c r="V27" s="200">
        <f>4305.8+8365.5+12495.7</f>
        <v>25167</v>
      </c>
      <c r="W27" s="198">
        <f>4331.1+7733.4+7626.6</f>
        <v>19691.099999999999</v>
      </c>
      <c r="X27" s="198">
        <f>4331.1+7733.4+7626.6</f>
        <v>19691.099999999999</v>
      </c>
      <c r="Y27" s="198">
        <f>4331.1+7733.4+7626.6</f>
        <v>19691.099999999999</v>
      </c>
      <c r="Z27" s="194"/>
    </row>
    <row r="28" spans="1:26" x14ac:dyDescent="0.2">
      <c r="A28" s="199"/>
      <c r="B28" s="199"/>
      <c r="C28" s="199"/>
      <c r="D28" s="199"/>
      <c r="E28" s="17"/>
      <c r="F28" s="196" t="s">
        <v>112</v>
      </c>
      <c r="G28" s="197"/>
      <c r="H28" s="196" t="s">
        <v>121</v>
      </c>
      <c r="I28" s="197"/>
      <c r="J28" s="196" t="s">
        <v>601</v>
      </c>
      <c r="K28" s="136"/>
      <c r="L28" s="197"/>
      <c r="M28" s="197"/>
      <c r="N28" s="203"/>
      <c r="O28" s="197"/>
      <c r="P28" s="197"/>
      <c r="Q28" s="34"/>
      <c r="S28" s="7"/>
      <c r="T28" s="199"/>
      <c r="U28" s="199"/>
      <c r="V28" s="201"/>
      <c r="W28" s="199"/>
      <c r="X28" s="199"/>
      <c r="Y28" s="199"/>
      <c r="Z28" s="199"/>
    </row>
    <row r="29" spans="1:26" ht="210" customHeight="1" x14ac:dyDescent="0.2">
      <c r="A29" s="199"/>
      <c r="B29" s="199"/>
      <c r="C29" s="199"/>
      <c r="D29" s="199"/>
      <c r="E29" s="17"/>
      <c r="F29" s="203"/>
      <c r="G29" s="197"/>
      <c r="H29" s="203"/>
      <c r="I29" s="197"/>
      <c r="J29" s="197"/>
      <c r="K29" s="136"/>
      <c r="L29" s="197"/>
      <c r="M29" s="197"/>
      <c r="N29" s="197"/>
      <c r="O29" s="197"/>
      <c r="P29" s="197"/>
      <c r="Q29" s="204" t="s">
        <v>122</v>
      </c>
      <c r="R29" s="194"/>
      <c r="S29" s="194" t="s">
        <v>123</v>
      </c>
      <c r="T29" s="199"/>
      <c r="U29" s="199"/>
      <c r="V29" s="201"/>
      <c r="W29" s="199"/>
      <c r="X29" s="199"/>
      <c r="Y29" s="199"/>
      <c r="Z29" s="199"/>
    </row>
    <row r="30" spans="1:26" ht="12.75" x14ac:dyDescent="0.2">
      <c r="A30" s="199"/>
      <c r="B30" s="199"/>
      <c r="C30" s="199"/>
      <c r="D30" s="199"/>
      <c r="E30" s="17"/>
      <c r="F30" s="197"/>
      <c r="G30" s="197"/>
      <c r="H30" s="197"/>
      <c r="I30" s="197"/>
      <c r="J30" s="197"/>
      <c r="K30" s="136"/>
      <c r="P30" s="7"/>
      <c r="Q30" s="205"/>
      <c r="R30" s="199"/>
      <c r="S30" s="199"/>
      <c r="T30" s="199"/>
      <c r="U30" s="199"/>
      <c r="V30" s="201"/>
      <c r="W30" s="199"/>
      <c r="X30" s="199"/>
      <c r="Y30" s="199"/>
      <c r="Z30" s="199"/>
    </row>
    <row r="31" spans="1:26" ht="12.75" x14ac:dyDescent="0.2">
      <c r="A31" s="199"/>
      <c r="B31" s="199"/>
      <c r="C31" s="199"/>
      <c r="D31" s="199"/>
      <c r="E31" s="17"/>
      <c r="J31" s="7"/>
      <c r="K31" s="17"/>
      <c r="P31" s="7"/>
      <c r="Q31" s="220"/>
      <c r="R31" s="195"/>
      <c r="S31" s="195"/>
      <c r="T31" s="199"/>
      <c r="U31" s="199"/>
      <c r="V31" s="201"/>
      <c r="W31" s="199"/>
      <c r="X31" s="199"/>
      <c r="Y31" s="199"/>
      <c r="Z31" s="199"/>
    </row>
    <row r="32" spans="1:26" ht="103.5" customHeight="1" x14ac:dyDescent="0.2">
      <c r="A32" s="195"/>
      <c r="B32" s="195"/>
      <c r="C32" s="195"/>
      <c r="D32" s="195"/>
      <c r="E32" s="16"/>
      <c r="F32" s="9"/>
      <c r="G32" s="9"/>
      <c r="H32" s="9"/>
      <c r="I32" s="9"/>
      <c r="J32" s="10"/>
      <c r="K32" s="16"/>
      <c r="L32" s="9"/>
      <c r="M32" s="9"/>
      <c r="N32" s="9"/>
      <c r="O32" s="9"/>
      <c r="P32" s="10"/>
      <c r="Q32" s="14" t="s">
        <v>124</v>
      </c>
      <c r="R32" s="14"/>
      <c r="S32" s="14" t="s">
        <v>125</v>
      </c>
      <c r="T32" s="195"/>
      <c r="U32" s="195"/>
      <c r="V32" s="202"/>
      <c r="W32" s="195"/>
      <c r="X32" s="195"/>
      <c r="Y32" s="195"/>
      <c r="Z32" s="195"/>
    </row>
    <row r="33" spans="1:26" x14ac:dyDescent="0.2">
      <c r="A33" s="194" t="s">
        <v>126</v>
      </c>
      <c r="B33" s="194" t="s">
        <v>2</v>
      </c>
      <c r="C33" s="194" t="s">
        <v>127</v>
      </c>
      <c r="D33" s="194" t="s">
        <v>128</v>
      </c>
      <c r="E33" s="15"/>
      <c r="F33" s="3"/>
      <c r="G33" s="3"/>
      <c r="H33" s="3"/>
      <c r="I33" s="3"/>
      <c r="J33" s="4"/>
      <c r="K33" s="15"/>
      <c r="L33" s="194" t="s">
        <v>129</v>
      </c>
      <c r="M33" s="231"/>
      <c r="N33" s="204" t="s">
        <v>130</v>
      </c>
      <c r="O33" s="231"/>
      <c r="P33" s="204" t="s">
        <v>131</v>
      </c>
      <c r="Q33" s="56"/>
      <c r="R33" s="3"/>
      <c r="S33" s="4"/>
      <c r="T33" s="208"/>
      <c r="U33" s="208"/>
      <c r="V33" s="213">
        <v>270</v>
      </c>
      <c r="W33" s="198"/>
      <c r="X33" s="198"/>
      <c r="Y33" s="208"/>
      <c r="Z33" s="194"/>
    </row>
    <row r="34" spans="1:26" x14ac:dyDescent="0.2">
      <c r="A34" s="199"/>
      <c r="B34" s="199"/>
      <c r="C34" s="199"/>
      <c r="D34" s="199"/>
      <c r="E34" s="17"/>
      <c r="F34" s="196" t="s">
        <v>132</v>
      </c>
      <c r="G34" s="197"/>
      <c r="H34" s="196" t="s">
        <v>133</v>
      </c>
      <c r="I34" s="197"/>
      <c r="J34" s="196" t="s">
        <v>134</v>
      </c>
      <c r="K34" s="171"/>
      <c r="L34" s="223"/>
      <c r="M34" s="207"/>
      <c r="N34" s="227"/>
      <c r="O34" s="207"/>
      <c r="P34" s="207"/>
      <c r="Q34" s="58"/>
      <c r="S34" s="7"/>
      <c r="T34" s="199"/>
      <c r="U34" s="199"/>
      <c r="V34" s="201"/>
      <c r="W34" s="199"/>
      <c r="X34" s="199"/>
      <c r="Y34" s="199"/>
      <c r="Z34" s="199"/>
    </row>
    <row r="35" spans="1:26" ht="12.75" x14ac:dyDescent="0.2">
      <c r="A35" s="199"/>
      <c r="B35" s="199"/>
      <c r="C35" s="199"/>
      <c r="D35" s="199"/>
      <c r="E35" s="17"/>
      <c r="F35" s="203"/>
      <c r="G35" s="197"/>
      <c r="H35" s="203"/>
      <c r="I35" s="197"/>
      <c r="J35" s="197"/>
      <c r="K35" s="171"/>
      <c r="L35" s="224"/>
      <c r="M35" s="225"/>
      <c r="N35" s="228"/>
      <c r="O35" s="225"/>
      <c r="P35" s="225"/>
      <c r="Q35" s="194" t="s">
        <v>135</v>
      </c>
      <c r="R35" s="194"/>
      <c r="S35" s="194" t="s">
        <v>492</v>
      </c>
      <c r="T35" s="199"/>
      <c r="U35" s="199"/>
      <c r="V35" s="201"/>
      <c r="W35" s="199"/>
      <c r="X35" s="199"/>
      <c r="Y35" s="199"/>
      <c r="Z35" s="199"/>
    </row>
    <row r="36" spans="1:26" ht="12.75" x14ac:dyDescent="0.2">
      <c r="A36" s="199"/>
      <c r="B36" s="199"/>
      <c r="C36" s="199"/>
      <c r="D36" s="199"/>
      <c r="E36" s="17"/>
      <c r="F36" s="197"/>
      <c r="G36" s="197"/>
      <c r="H36" s="197"/>
      <c r="I36" s="197"/>
      <c r="J36" s="197"/>
      <c r="K36" s="171"/>
      <c r="L36" s="194" t="s">
        <v>129</v>
      </c>
      <c r="M36" s="231"/>
      <c r="N36" s="204" t="s">
        <v>136</v>
      </c>
      <c r="O36" s="231"/>
      <c r="P36" s="204" t="s">
        <v>131</v>
      </c>
      <c r="Q36" s="205"/>
      <c r="R36" s="199"/>
      <c r="S36" s="199"/>
      <c r="T36" s="199"/>
      <c r="U36" s="199"/>
      <c r="V36" s="201"/>
      <c r="W36" s="199"/>
      <c r="X36" s="199"/>
      <c r="Y36" s="199"/>
      <c r="Z36" s="199"/>
    </row>
    <row r="37" spans="1:26" ht="56.25" customHeight="1" x14ac:dyDescent="0.2">
      <c r="A37" s="199"/>
      <c r="B37" s="199"/>
      <c r="C37" s="199"/>
      <c r="D37" s="199"/>
      <c r="E37" s="17"/>
      <c r="F37" s="196" t="s">
        <v>112</v>
      </c>
      <c r="G37" s="197"/>
      <c r="H37" s="196" t="s">
        <v>137</v>
      </c>
      <c r="I37" s="197"/>
      <c r="J37" s="196" t="s">
        <v>601</v>
      </c>
      <c r="K37" s="171"/>
      <c r="L37" s="223"/>
      <c r="M37" s="207"/>
      <c r="N37" s="227"/>
      <c r="O37" s="207"/>
      <c r="P37" s="207"/>
      <c r="Q37" s="220"/>
      <c r="R37" s="195"/>
      <c r="S37" s="195"/>
      <c r="T37" s="199"/>
      <c r="U37" s="199"/>
      <c r="V37" s="201"/>
      <c r="W37" s="199"/>
      <c r="X37" s="199"/>
      <c r="Y37" s="199"/>
      <c r="Z37" s="199"/>
    </row>
    <row r="38" spans="1:26" ht="23.25" customHeight="1" x14ac:dyDescent="0.2">
      <c r="A38" s="199"/>
      <c r="B38" s="199"/>
      <c r="C38" s="199"/>
      <c r="D38" s="199"/>
      <c r="E38" s="17"/>
      <c r="F38" s="197"/>
      <c r="G38" s="197"/>
      <c r="H38" s="197"/>
      <c r="I38" s="197"/>
      <c r="J38" s="197"/>
      <c r="K38" s="171"/>
      <c r="L38" s="223"/>
      <c r="M38" s="207"/>
      <c r="N38" s="227"/>
      <c r="O38" s="207"/>
      <c r="P38" s="207"/>
      <c r="Q38" s="58"/>
      <c r="S38" s="7"/>
      <c r="T38" s="199"/>
      <c r="U38" s="199"/>
      <c r="V38" s="201"/>
      <c r="W38" s="199"/>
      <c r="X38" s="199"/>
      <c r="Y38" s="199"/>
      <c r="Z38" s="199"/>
    </row>
    <row r="39" spans="1:26" ht="21.75" customHeight="1" x14ac:dyDescent="0.2">
      <c r="A39" s="195"/>
      <c r="B39" s="195"/>
      <c r="C39" s="195"/>
      <c r="D39" s="195"/>
      <c r="E39" s="16"/>
      <c r="F39" s="9"/>
      <c r="G39" s="9"/>
      <c r="H39" s="9"/>
      <c r="I39" s="9"/>
      <c r="J39" s="10"/>
      <c r="K39" s="16"/>
      <c r="L39" s="224"/>
      <c r="M39" s="225"/>
      <c r="N39" s="228"/>
      <c r="O39" s="225"/>
      <c r="P39" s="225"/>
      <c r="Q39" s="57"/>
      <c r="R39" s="9"/>
      <c r="S39" s="10"/>
      <c r="T39" s="195"/>
      <c r="U39" s="195"/>
      <c r="V39" s="202"/>
      <c r="W39" s="195"/>
      <c r="X39" s="195"/>
      <c r="Y39" s="195"/>
      <c r="Z39" s="195"/>
    </row>
    <row r="40" spans="1:26" x14ac:dyDescent="0.2">
      <c r="A40" s="194" t="s">
        <v>138</v>
      </c>
      <c r="B40" s="194" t="s">
        <v>139</v>
      </c>
      <c r="C40" s="194" t="s">
        <v>140</v>
      </c>
      <c r="D40" s="194" t="s">
        <v>141</v>
      </c>
      <c r="E40" s="15"/>
      <c r="F40" s="3"/>
      <c r="G40" s="3"/>
      <c r="H40" s="3"/>
      <c r="I40" s="3"/>
      <c r="J40" s="4"/>
      <c r="K40" s="15"/>
      <c r="L40" s="3"/>
      <c r="M40" s="3"/>
      <c r="N40" s="3"/>
      <c r="O40" s="3"/>
      <c r="P40" s="4"/>
      <c r="Q40" s="56"/>
      <c r="R40" s="3"/>
      <c r="S40" s="4"/>
      <c r="T40" s="198">
        <v>1088.9000000000001</v>
      </c>
      <c r="U40" s="198">
        <v>1088.9000000000001</v>
      </c>
      <c r="V40" s="200"/>
      <c r="W40" s="198"/>
      <c r="X40" s="198"/>
      <c r="Y40" s="198"/>
      <c r="Z40" s="194"/>
    </row>
    <row r="41" spans="1:26" x14ac:dyDescent="0.2">
      <c r="A41" s="199"/>
      <c r="B41" s="199"/>
      <c r="C41" s="199"/>
      <c r="D41" s="199"/>
      <c r="E41" s="17"/>
      <c r="F41" s="196" t="s">
        <v>112</v>
      </c>
      <c r="G41" s="197"/>
      <c r="H41" s="196" t="s">
        <v>142</v>
      </c>
      <c r="I41" s="197"/>
      <c r="J41" s="196" t="s">
        <v>601</v>
      </c>
      <c r="K41" s="171"/>
      <c r="P41" s="7"/>
      <c r="Q41" s="58"/>
      <c r="S41" s="7"/>
      <c r="T41" s="199"/>
      <c r="U41" s="199"/>
      <c r="V41" s="201"/>
      <c r="W41" s="199"/>
      <c r="X41" s="199"/>
      <c r="Y41" s="199"/>
      <c r="Z41" s="199"/>
    </row>
    <row r="42" spans="1:26" ht="12.75" x14ac:dyDescent="0.2">
      <c r="A42" s="199"/>
      <c r="B42" s="199"/>
      <c r="C42" s="199"/>
      <c r="D42" s="199"/>
      <c r="E42" s="17"/>
      <c r="F42" s="197"/>
      <c r="G42" s="197"/>
      <c r="H42" s="197"/>
      <c r="I42" s="197"/>
      <c r="J42" s="197"/>
      <c r="K42" s="171"/>
      <c r="P42" s="7"/>
      <c r="Q42" s="194" t="s">
        <v>135</v>
      </c>
      <c r="R42" s="194"/>
      <c r="S42" s="194" t="s">
        <v>492</v>
      </c>
      <c r="T42" s="199"/>
      <c r="U42" s="199"/>
      <c r="V42" s="201"/>
      <c r="W42" s="199"/>
      <c r="X42" s="199"/>
      <c r="Y42" s="199"/>
      <c r="Z42" s="199"/>
    </row>
    <row r="43" spans="1:26" ht="12.75" x14ac:dyDescent="0.2">
      <c r="A43" s="199"/>
      <c r="B43" s="199"/>
      <c r="C43" s="199"/>
      <c r="D43" s="199"/>
      <c r="E43" s="17"/>
      <c r="J43" s="7"/>
      <c r="K43" s="17"/>
      <c r="P43" s="7"/>
      <c r="Q43" s="220"/>
      <c r="R43" s="195"/>
      <c r="S43" s="195"/>
      <c r="T43" s="199"/>
      <c r="U43" s="199"/>
      <c r="V43" s="201"/>
      <c r="W43" s="199"/>
      <c r="X43" s="199"/>
      <c r="Y43" s="199"/>
      <c r="Z43" s="199"/>
    </row>
    <row r="44" spans="1:26" ht="20.25" customHeight="1" x14ac:dyDescent="0.2">
      <c r="A44" s="195"/>
      <c r="B44" s="195"/>
      <c r="C44" s="195"/>
      <c r="D44" s="195"/>
      <c r="E44" s="16"/>
      <c r="F44" s="9"/>
      <c r="G44" s="9"/>
      <c r="H44" s="9"/>
      <c r="I44" s="9"/>
      <c r="J44" s="10"/>
      <c r="K44" s="16"/>
      <c r="L44" s="9"/>
      <c r="M44" s="9"/>
      <c r="N44" s="9"/>
      <c r="O44" s="9"/>
      <c r="P44" s="10"/>
      <c r="Q44" s="58"/>
      <c r="R44" s="21"/>
      <c r="S44" s="7"/>
      <c r="T44" s="195"/>
      <c r="U44" s="195"/>
      <c r="V44" s="202"/>
      <c r="W44" s="195"/>
      <c r="X44" s="195"/>
      <c r="Y44" s="195"/>
      <c r="Z44" s="195"/>
    </row>
    <row r="45" spans="1:26" ht="27.75" customHeight="1" x14ac:dyDescent="0.2">
      <c r="A45" s="278" t="s">
        <v>143</v>
      </c>
      <c r="B45" s="194" t="s">
        <v>144</v>
      </c>
      <c r="C45" s="194" t="s">
        <v>145</v>
      </c>
      <c r="D45" s="194" t="s">
        <v>604</v>
      </c>
      <c r="E45" s="15"/>
      <c r="F45" s="3"/>
      <c r="G45" s="3"/>
      <c r="H45" s="3"/>
      <c r="I45" s="3"/>
      <c r="J45" s="4"/>
      <c r="K45" s="15"/>
      <c r="L45" s="3"/>
      <c r="M45" s="3"/>
      <c r="N45" s="3"/>
      <c r="O45" s="3"/>
      <c r="P45" s="3"/>
      <c r="Q45" s="161" t="s">
        <v>135</v>
      </c>
      <c r="R45" s="161"/>
      <c r="S45" s="161" t="s">
        <v>492</v>
      </c>
      <c r="T45" s="206">
        <f>11473.2+260.1+172.1+64.9+1253.8</f>
        <v>13224.1</v>
      </c>
      <c r="U45" s="198">
        <f>1253.8+11462.1+260.1+172.1+64.9</f>
        <v>13213</v>
      </c>
      <c r="V45" s="200">
        <f>11702.4+38.6+50+5373.9+1259.6</f>
        <v>18424.5</v>
      </c>
      <c r="W45" s="198">
        <f>11404.3+200+6400+1251.2+200</f>
        <v>19455.5</v>
      </c>
      <c r="X45" s="198">
        <f>11404.3+200+6400+1251.2+200</f>
        <v>19455.5</v>
      </c>
      <c r="Y45" s="198">
        <f>1251.2+11404.3+6400+200+200</f>
        <v>19455.5</v>
      </c>
      <c r="Z45" s="194"/>
    </row>
    <row r="46" spans="1:26" ht="135" customHeight="1" x14ac:dyDescent="0.2">
      <c r="A46" s="279"/>
      <c r="B46" s="199"/>
      <c r="C46" s="199"/>
      <c r="D46" s="199"/>
      <c r="E46" s="17"/>
      <c r="F46" s="196" t="s">
        <v>112</v>
      </c>
      <c r="G46" s="197"/>
      <c r="H46" s="196" t="s">
        <v>146</v>
      </c>
      <c r="I46" s="197"/>
      <c r="J46" s="196" t="s">
        <v>601</v>
      </c>
      <c r="K46" s="171"/>
      <c r="P46" s="7"/>
      <c r="Q46" s="167" t="s">
        <v>591</v>
      </c>
      <c r="R46" s="172"/>
      <c r="S46" s="167" t="s">
        <v>592</v>
      </c>
      <c r="T46" s="207"/>
      <c r="U46" s="199"/>
      <c r="V46" s="201"/>
      <c r="W46" s="199"/>
      <c r="X46" s="199"/>
      <c r="Y46" s="199"/>
      <c r="Z46" s="199"/>
    </row>
    <row r="47" spans="1:26" ht="81" x14ac:dyDescent="0.2">
      <c r="A47" s="279"/>
      <c r="B47" s="199"/>
      <c r="C47" s="199"/>
      <c r="D47" s="199"/>
      <c r="E47" s="17"/>
      <c r="F47" s="197"/>
      <c r="G47" s="197"/>
      <c r="H47" s="197"/>
      <c r="I47" s="197"/>
      <c r="J47" s="197"/>
      <c r="K47" s="171"/>
      <c r="P47" s="7"/>
      <c r="Q47" s="161" t="s">
        <v>513</v>
      </c>
      <c r="R47" s="159"/>
      <c r="S47" s="159" t="s">
        <v>514</v>
      </c>
      <c r="T47" s="199"/>
      <c r="U47" s="199"/>
      <c r="V47" s="201"/>
      <c r="W47" s="199"/>
      <c r="X47" s="199"/>
      <c r="Y47" s="199"/>
      <c r="Z47" s="199"/>
    </row>
    <row r="48" spans="1:26" ht="121.5" customHeight="1" x14ac:dyDescent="0.2">
      <c r="A48" s="279"/>
      <c r="B48" s="199"/>
      <c r="C48" s="199"/>
      <c r="D48" s="199"/>
      <c r="E48" s="17"/>
      <c r="J48" s="7"/>
      <c r="K48" s="17"/>
      <c r="P48" s="7"/>
      <c r="Q48" s="166" t="s">
        <v>593</v>
      </c>
      <c r="R48" s="163"/>
      <c r="S48" s="166" t="s">
        <v>594</v>
      </c>
      <c r="T48" s="199"/>
      <c r="U48" s="199"/>
      <c r="V48" s="201"/>
      <c r="W48" s="199"/>
      <c r="X48" s="199"/>
      <c r="Y48" s="199"/>
      <c r="Z48" s="199"/>
    </row>
    <row r="49" spans="1:26" ht="108" x14ac:dyDescent="0.2">
      <c r="A49" s="280"/>
      <c r="B49" s="195"/>
      <c r="C49" s="195"/>
      <c r="D49" s="195"/>
      <c r="E49" s="16"/>
      <c r="F49" s="9"/>
      <c r="G49" s="9"/>
      <c r="H49" s="9"/>
      <c r="I49" s="9"/>
      <c r="J49" s="10"/>
      <c r="K49" s="16"/>
      <c r="L49" s="9"/>
      <c r="M49" s="9"/>
      <c r="N49" s="9"/>
      <c r="O49" s="9"/>
      <c r="P49" s="10"/>
      <c r="Q49" s="45" t="s">
        <v>147</v>
      </c>
      <c r="R49" s="45"/>
      <c r="S49" s="45" t="s">
        <v>512</v>
      </c>
      <c r="T49" s="195"/>
      <c r="U49" s="195"/>
      <c r="V49" s="202"/>
      <c r="W49" s="195"/>
      <c r="X49" s="195"/>
      <c r="Y49" s="195"/>
      <c r="Z49" s="195"/>
    </row>
    <row r="50" spans="1:26" ht="27" x14ac:dyDescent="0.2">
      <c r="A50" s="194" t="s">
        <v>148</v>
      </c>
      <c r="B50" s="194" t="s">
        <v>149</v>
      </c>
      <c r="C50" s="194" t="s">
        <v>150</v>
      </c>
      <c r="D50" s="194" t="s">
        <v>151</v>
      </c>
      <c r="E50" s="15"/>
      <c r="F50" s="3"/>
      <c r="G50" s="3"/>
      <c r="H50" s="3"/>
      <c r="I50" s="3"/>
      <c r="J50" s="4"/>
      <c r="K50" s="15"/>
      <c r="L50" s="194" t="s">
        <v>3</v>
      </c>
      <c r="M50" s="231"/>
      <c r="N50" s="204" t="s">
        <v>102</v>
      </c>
      <c r="O50" s="231"/>
      <c r="P50" s="255" t="s">
        <v>103</v>
      </c>
      <c r="Q50" s="22" t="s">
        <v>135</v>
      </c>
      <c r="R50" s="44" t="s">
        <v>517</v>
      </c>
      <c r="S50" s="44" t="s">
        <v>492</v>
      </c>
      <c r="T50" s="206">
        <v>10568.2</v>
      </c>
      <c r="U50" s="198">
        <v>9984.7999999999993</v>
      </c>
      <c r="V50" s="200">
        <v>10685.9</v>
      </c>
      <c r="W50" s="198">
        <v>12013</v>
      </c>
      <c r="X50" s="198">
        <v>12013</v>
      </c>
      <c r="Y50" s="198">
        <v>12013</v>
      </c>
      <c r="Z50" s="194"/>
    </row>
    <row r="51" spans="1:26" ht="136.5" customHeight="1" x14ac:dyDescent="0.25">
      <c r="A51" s="199"/>
      <c r="B51" s="199"/>
      <c r="C51" s="199"/>
      <c r="D51" s="199"/>
      <c r="E51" s="17"/>
      <c r="F51" s="196" t="s">
        <v>152</v>
      </c>
      <c r="G51" s="197"/>
      <c r="H51" s="196" t="s">
        <v>153</v>
      </c>
      <c r="I51" s="197"/>
      <c r="J51" s="196" t="s">
        <v>154</v>
      </c>
      <c r="K51" s="171"/>
      <c r="L51" s="223"/>
      <c r="M51" s="207"/>
      <c r="N51" s="227"/>
      <c r="O51" s="207"/>
      <c r="P51" s="232"/>
      <c r="Q51" s="22" t="s">
        <v>518</v>
      </c>
      <c r="R51" s="46"/>
      <c r="S51" s="44" t="s">
        <v>519</v>
      </c>
      <c r="T51" s="207"/>
      <c r="U51" s="199"/>
      <c r="V51" s="201"/>
      <c r="W51" s="199"/>
      <c r="X51" s="199"/>
      <c r="Y51" s="199"/>
      <c r="Z51" s="199"/>
    </row>
    <row r="52" spans="1:26" ht="12.75" x14ac:dyDescent="0.2">
      <c r="A52" s="199"/>
      <c r="B52" s="199"/>
      <c r="C52" s="199"/>
      <c r="D52" s="199"/>
      <c r="E52" s="17"/>
      <c r="F52" s="203"/>
      <c r="G52" s="197"/>
      <c r="H52" s="203"/>
      <c r="I52" s="197"/>
      <c r="J52" s="197"/>
      <c r="K52" s="171"/>
      <c r="L52" s="224"/>
      <c r="M52" s="225"/>
      <c r="N52" s="228"/>
      <c r="O52" s="225"/>
      <c r="P52" s="225"/>
      <c r="Q52" s="222" t="s">
        <v>515</v>
      </c>
      <c r="R52" s="222"/>
      <c r="S52" s="222" t="s">
        <v>516</v>
      </c>
      <c r="T52" s="199"/>
      <c r="U52" s="199"/>
      <c r="V52" s="201"/>
      <c r="W52" s="199"/>
      <c r="X52" s="199"/>
      <c r="Y52" s="199"/>
      <c r="Z52" s="199"/>
    </row>
    <row r="53" spans="1:26" ht="12.75" x14ac:dyDescent="0.2">
      <c r="A53" s="199"/>
      <c r="B53" s="199"/>
      <c r="C53" s="199"/>
      <c r="D53" s="199"/>
      <c r="E53" s="17"/>
      <c r="F53" s="197"/>
      <c r="G53" s="197"/>
      <c r="H53" s="197"/>
      <c r="I53" s="197"/>
      <c r="J53" s="197"/>
      <c r="K53" s="171"/>
      <c r="L53" s="194" t="s">
        <v>155</v>
      </c>
      <c r="M53" s="231"/>
      <c r="N53" s="204" t="s">
        <v>102</v>
      </c>
      <c r="O53" s="231"/>
      <c r="P53" s="204" t="s">
        <v>156</v>
      </c>
      <c r="Q53" s="205"/>
      <c r="R53" s="199"/>
      <c r="S53" s="199"/>
      <c r="T53" s="199"/>
      <c r="U53" s="199"/>
      <c r="V53" s="201"/>
      <c r="W53" s="199"/>
      <c r="X53" s="199"/>
      <c r="Y53" s="199"/>
      <c r="Z53" s="199"/>
    </row>
    <row r="54" spans="1:26" ht="101.25" customHeight="1" x14ac:dyDescent="0.2">
      <c r="A54" s="199"/>
      <c r="B54" s="199"/>
      <c r="C54" s="199"/>
      <c r="D54" s="199"/>
      <c r="E54" s="17"/>
      <c r="F54" s="196" t="s">
        <v>157</v>
      </c>
      <c r="G54" s="197"/>
      <c r="H54" s="196" t="s">
        <v>158</v>
      </c>
      <c r="I54" s="197"/>
      <c r="J54" s="196" t="s">
        <v>159</v>
      </c>
      <c r="K54" s="171"/>
      <c r="L54" s="223"/>
      <c r="M54" s="207"/>
      <c r="N54" s="227"/>
      <c r="O54" s="207"/>
      <c r="P54" s="207"/>
      <c r="Q54" s="220"/>
      <c r="R54" s="195"/>
      <c r="S54" s="195"/>
      <c r="T54" s="199"/>
      <c r="U54" s="199"/>
      <c r="V54" s="201"/>
      <c r="W54" s="199"/>
      <c r="X54" s="199"/>
      <c r="Y54" s="199"/>
      <c r="Z54" s="199"/>
    </row>
    <row r="55" spans="1:26" ht="12.75" x14ac:dyDescent="0.2">
      <c r="A55" s="199"/>
      <c r="B55" s="199"/>
      <c r="C55" s="199"/>
      <c r="D55" s="199"/>
      <c r="E55" s="17"/>
      <c r="F55" s="197"/>
      <c r="G55" s="197"/>
      <c r="H55" s="197"/>
      <c r="I55" s="197"/>
      <c r="J55" s="197"/>
      <c r="K55" s="171"/>
      <c r="L55" s="223"/>
      <c r="M55" s="207"/>
      <c r="N55" s="227"/>
      <c r="O55" s="207"/>
      <c r="P55" s="207"/>
      <c r="Q55" s="194" t="s">
        <v>160</v>
      </c>
      <c r="R55" s="194"/>
      <c r="S55" s="194" t="s">
        <v>161</v>
      </c>
      <c r="T55" s="199"/>
      <c r="U55" s="199"/>
      <c r="V55" s="201"/>
      <c r="W55" s="199"/>
      <c r="X55" s="199"/>
      <c r="Y55" s="199"/>
      <c r="Z55" s="199"/>
    </row>
    <row r="56" spans="1:26" ht="93.75" customHeight="1" x14ac:dyDescent="0.2">
      <c r="A56" s="199"/>
      <c r="B56" s="199"/>
      <c r="C56" s="199"/>
      <c r="D56" s="199"/>
      <c r="E56" s="17"/>
      <c r="F56" s="196" t="s">
        <v>162</v>
      </c>
      <c r="G56" s="197"/>
      <c r="H56" s="196" t="s">
        <v>102</v>
      </c>
      <c r="I56" s="197"/>
      <c r="J56" s="196" t="s">
        <v>163</v>
      </c>
      <c r="K56" s="171"/>
      <c r="L56" s="223"/>
      <c r="M56" s="207"/>
      <c r="N56" s="227"/>
      <c r="O56" s="207"/>
      <c r="P56" s="207"/>
      <c r="Q56" s="220"/>
      <c r="R56" s="195"/>
      <c r="S56" s="195"/>
      <c r="T56" s="199"/>
      <c r="U56" s="199"/>
      <c r="V56" s="201"/>
      <c r="W56" s="199"/>
      <c r="X56" s="199"/>
      <c r="Y56" s="199"/>
      <c r="Z56" s="199"/>
    </row>
    <row r="57" spans="1:26" x14ac:dyDescent="0.2">
      <c r="A57" s="199"/>
      <c r="B57" s="199"/>
      <c r="C57" s="199"/>
      <c r="D57" s="199"/>
      <c r="E57" s="17"/>
      <c r="F57" s="203"/>
      <c r="G57" s="197"/>
      <c r="H57" s="203"/>
      <c r="I57" s="197"/>
      <c r="J57" s="197"/>
      <c r="K57" s="171"/>
      <c r="L57" s="224"/>
      <c r="M57" s="225"/>
      <c r="N57" s="228"/>
      <c r="O57" s="225"/>
      <c r="P57" s="225"/>
      <c r="Q57" s="58"/>
      <c r="S57" s="7"/>
      <c r="T57" s="199"/>
      <c r="U57" s="199"/>
      <c r="V57" s="201"/>
      <c r="W57" s="199"/>
      <c r="X57" s="199"/>
      <c r="Y57" s="199"/>
      <c r="Z57" s="199"/>
    </row>
    <row r="58" spans="1:26" ht="132.75" customHeight="1" x14ac:dyDescent="0.2">
      <c r="A58" s="199"/>
      <c r="B58" s="199"/>
      <c r="C58" s="199"/>
      <c r="D58" s="199"/>
      <c r="E58" s="17"/>
      <c r="F58" s="197"/>
      <c r="G58" s="197"/>
      <c r="H58" s="197"/>
      <c r="I58" s="197"/>
      <c r="J58" s="197"/>
      <c r="K58" s="171"/>
      <c r="L58" s="194" t="s">
        <v>164</v>
      </c>
      <c r="M58" s="231"/>
      <c r="N58" s="204" t="s">
        <v>102</v>
      </c>
      <c r="O58" s="231"/>
      <c r="P58" s="204" t="s">
        <v>165</v>
      </c>
      <c r="Q58" s="58"/>
      <c r="S58" s="7"/>
      <c r="T58" s="199"/>
      <c r="U58" s="199"/>
      <c r="V58" s="201"/>
      <c r="W58" s="199"/>
      <c r="X58" s="199"/>
      <c r="Y58" s="199"/>
      <c r="Z58" s="199"/>
    </row>
    <row r="59" spans="1:26" ht="12" customHeight="1" x14ac:dyDescent="0.2">
      <c r="A59" s="199"/>
      <c r="B59" s="199"/>
      <c r="C59" s="199"/>
      <c r="D59" s="199"/>
      <c r="E59" s="17"/>
      <c r="F59" s="196" t="s">
        <v>112</v>
      </c>
      <c r="G59" s="197"/>
      <c r="H59" s="196" t="s">
        <v>166</v>
      </c>
      <c r="I59" s="197"/>
      <c r="J59" s="196" t="s">
        <v>601</v>
      </c>
      <c r="K59" s="171"/>
      <c r="L59" s="224"/>
      <c r="M59" s="225"/>
      <c r="N59" s="228"/>
      <c r="O59" s="225"/>
      <c r="P59" s="225"/>
      <c r="Q59" s="58"/>
      <c r="S59" s="7"/>
      <c r="T59" s="199"/>
      <c r="U59" s="199"/>
      <c r="V59" s="201"/>
      <c r="W59" s="199"/>
      <c r="X59" s="199"/>
      <c r="Y59" s="199"/>
      <c r="Z59" s="199"/>
    </row>
    <row r="60" spans="1:26" ht="57" customHeight="1" x14ac:dyDescent="0.2">
      <c r="A60" s="195"/>
      <c r="B60" s="195"/>
      <c r="C60" s="195"/>
      <c r="D60" s="195"/>
      <c r="E60" s="16"/>
      <c r="F60" s="197"/>
      <c r="G60" s="197"/>
      <c r="H60" s="197"/>
      <c r="I60" s="197"/>
      <c r="J60" s="197"/>
      <c r="K60" s="170"/>
      <c r="L60" s="9"/>
      <c r="M60" s="9"/>
      <c r="N60" s="9"/>
      <c r="O60" s="9"/>
      <c r="P60" s="10"/>
      <c r="Q60" s="57"/>
      <c r="R60" s="9"/>
      <c r="S60" s="10"/>
      <c r="T60" s="195"/>
      <c r="U60" s="195"/>
      <c r="V60" s="202"/>
      <c r="W60" s="195"/>
      <c r="X60" s="195"/>
      <c r="Y60" s="195"/>
      <c r="Z60" s="195"/>
    </row>
    <row r="61" spans="1:26" ht="27" x14ac:dyDescent="0.2">
      <c r="A61" s="208" t="s">
        <v>167</v>
      </c>
      <c r="B61" s="194" t="s">
        <v>168</v>
      </c>
      <c r="C61" s="194" t="s">
        <v>169</v>
      </c>
      <c r="D61" s="194" t="s">
        <v>170</v>
      </c>
      <c r="E61" s="15"/>
      <c r="F61" s="171"/>
      <c r="G61" s="171"/>
      <c r="H61" s="171"/>
      <c r="I61" s="171"/>
      <c r="J61" s="169"/>
      <c r="K61" s="15"/>
      <c r="L61" s="194" t="s">
        <v>171</v>
      </c>
      <c r="M61" s="231"/>
      <c r="N61" s="204" t="s">
        <v>102</v>
      </c>
      <c r="O61" s="231"/>
      <c r="P61" s="204" t="s">
        <v>172</v>
      </c>
      <c r="Q61" s="22" t="s">
        <v>135</v>
      </c>
      <c r="R61" s="44" t="s">
        <v>520</v>
      </c>
      <c r="S61" s="44" t="s">
        <v>492</v>
      </c>
      <c r="T61" s="198">
        <f>8000+100+1616.5+80.3+1076.8</f>
        <v>10873.599999999999</v>
      </c>
      <c r="U61" s="198">
        <f>7960+100+1615.3+79.9+1076.8</f>
        <v>10831.999999999998</v>
      </c>
      <c r="V61" s="213">
        <v>7303.5</v>
      </c>
      <c r="W61" s="208">
        <f>142+303.7</f>
        <v>445.7</v>
      </c>
      <c r="X61" s="208">
        <f>400+1000+100</f>
        <v>1500</v>
      </c>
      <c r="Y61" s="208">
        <f>400+1000+100</f>
        <v>1500</v>
      </c>
      <c r="Z61" s="194"/>
    </row>
    <row r="62" spans="1:26" ht="89.25" customHeight="1" x14ac:dyDescent="0.2">
      <c r="A62" s="276"/>
      <c r="B62" s="199"/>
      <c r="C62" s="199"/>
      <c r="D62" s="199"/>
      <c r="E62" s="17"/>
      <c r="F62" s="196" t="s">
        <v>173</v>
      </c>
      <c r="G62" s="197"/>
      <c r="H62" s="196" t="s">
        <v>174</v>
      </c>
      <c r="I62" s="197"/>
      <c r="J62" s="196" t="s">
        <v>175</v>
      </c>
      <c r="K62" s="171"/>
      <c r="L62" s="223"/>
      <c r="M62" s="207"/>
      <c r="N62" s="227"/>
      <c r="O62" s="207"/>
      <c r="P62" s="232"/>
      <c r="Q62" s="22" t="s">
        <v>521</v>
      </c>
      <c r="R62" s="47"/>
      <c r="S62" s="44" t="s">
        <v>522</v>
      </c>
      <c r="T62" s="207"/>
      <c r="U62" s="199"/>
      <c r="V62" s="201"/>
      <c r="W62" s="199"/>
      <c r="X62" s="199"/>
      <c r="Y62" s="199"/>
      <c r="Z62" s="199"/>
    </row>
    <row r="63" spans="1:26" ht="12.75" x14ac:dyDescent="0.2">
      <c r="A63" s="276"/>
      <c r="B63" s="199"/>
      <c r="C63" s="199"/>
      <c r="D63" s="199"/>
      <c r="E63" s="17"/>
      <c r="F63" s="203"/>
      <c r="G63" s="197"/>
      <c r="H63" s="203"/>
      <c r="I63" s="197"/>
      <c r="J63" s="197"/>
      <c r="K63" s="171"/>
      <c r="L63" s="224"/>
      <c r="M63" s="225"/>
      <c r="N63" s="228"/>
      <c r="O63" s="225"/>
      <c r="P63" s="225"/>
      <c r="Q63" s="275" t="s">
        <v>4</v>
      </c>
      <c r="R63" s="222"/>
      <c r="S63" s="222" t="s">
        <v>176</v>
      </c>
      <c r="T63" s="199"/>
      <c r="U63" s="199"/>
      <c r="V63" s="201"/>
      <c r="W63" s="199"/>
      <c r="X63" s="199"/>
      <c r="Y63" s="199"/>
      <c r="Z63" s="199"/>
    </row>
    <row r="64" spans="1:26" ht="174" customHeight="1" x14ac:dyDescent="0.2">
      <c r="A64" s="276"/>
      <c r="B64" s="199"/>
      <c r="C64" s="199"/>
      <c r="D64" s="199"/>
      <c r="E64" s="17"/>
      <c r="F64" s="197"/>
      <c r="G64" s="197"/>
      <c r="H64" s="197"/>
      <c r="I64" s="197"/>
      <c r="J64" s="197"/>
      <c r="K64" s="171"/>
      <c r="P64" s="7"/>
      <c r="Q64" s="205"/>
      <c r="R64" s="199"/>
      <c r="S64" s="199"/>
      <c r="T64" s="199"/>
      <c r="U64" s="199"/>
      <c r="V64" s="201"/>
      <c r="W64" s="199"/>
      <c r="X64" s="199"/>
      <c r="Y64" s="199"/>
      <c r="Z64" s="199"/>
    </row>
    <row r="65" spans="1:26" ht="79.5" customHeight="1" x14ac:dyDescent="0.25">
      <c r="A65" s="276"/>
      <c r="B65" s="199"/>
      <c r="C65" s="199"/>
      <c r="D65" s="199"/>
      <c r="E65" s="17"/>
      <c r="F65" s="232"/>
      <c r="G65" s="207"/>
      <c r="H65" s="232"/>
      <c r="I65" s="207"/>
      <c r="J65" s="169"/>
      <c r="K65" s="17"/>
      <c r="P65" s="21"/>
      <c r="Q65" s="22" t="s">
        <v>524</v>
      </c>
      <c r="R65" s="46"/>
      <c r="S65" s="44" t="s">
        <v>523</v>
      </c>
      <c r="T65" s="207"/>
      <c r="U65" s="199"/>
      <c r="V65" s="201"/>
      <c r="W65" s="199"/>
      <c r="X65" s="199"/>
      <c r="Y65" s="199"/>
      <c r="Z65" s="199"/>
    </row>
    <row r="66" spans="1:26" ht="52.5" customHeight="1" x14ac:dyDescent="0.2">
      <c r="A66" s="276"/>
      <c r="B66" s="199"/>
      <c r="C66" s="199"/>
      <c r="D66" s="199"/>
      <c r="E66" s="17"/>
      <c r="F66" s="196" t="s">
        <v>112</v>
      </c>
      <c r="G66" s="197"/>
      <c r="H66" s="196" t="s">
        <v>177</v>
      </c>
      <c r="I66" s="197"/>
      <c r="J66" s="168" t="s">
        <v>601</v>
      </c>
      <c r="K66" s="171"/>
      <c r="P66" s="7"/>
      <c r="Q66" s="58"/>
      <c r="S66" s="7"/>
      <c r="T66" s="199"/>
      <c r="U66" s="199"/>
      <c r="V66" s="201"/>
      <c r="W66" s="199"/>
      <c r="X66" s="199"/>
      <c r="Y66" s="199"/>
      <c r="Z66" s="199"/>
    </row>
    <row r="67" spans="1:26" ht="52.5" customHeight="1" x14ac:dyDescent="0.2">
      <c r="A67" s="277"/>
      <c r="B67" s="195"/>
      <c r="C67" s="195"/>
      <c r="D67" s="195"/>
      <c r="E67" s="16"/>
      <c r="F67" s="196" t="s">
        <v>112</v>
      </c>
      <c r="G67" s="197"/>
      <c r="H67" s="196" t="s">
        <v>178</v>
      </c>
      <c r="I67" s="197"/>
      <c r="J67" s="168" t="s">
        <v>601</v>
      </c>
      <c r="K67" s="170"/>
      <c r="L67" s="9"/>
      <c r="M67" s="9"/>
      <c r="N67" s="9"/>
      <c r="O67" s="9"/>
      <c r="P67" s="10"/>
      <c r="Q67" s="57"/>
      <c r="R67" s="9"/>
      <c r="S67" s="10"/>
      <c r="T67" s="195"/>
      <c r="U67" s="195"/>
      <c r="V67" s="202"/>
      <c r="W67" s="195"/>
      <c r="X67" s="195"/>
      <c r="Y67" s="195"/>
      <c r="Z67" s="195"/>
    </row>
    <row r="68" spans="1:26" ht="27" x14ac:dyDescent="0.2">
      <c r="A68" s="194" t="s">
        <v>179</v>
      </c>
      <c r="B68" s="194" t="s">
        <v>5</v>
      </c>
      <c r="C68" s="194" t="s">
        <v>180</v>
      </c>
      <c r="D68" s="194" t="s">
        <v>181</v>
      </c>
      <c r="E68" s="15"/>
      <c r="F68" s="171"/>
      <c r="G68" s="171"/>
      <c r="H68" s="171"/>
      <c r="I68" s="171"/>
      <c r="J68" s="169"/>
      <c r="K68" s="15"/>
      <c r="L68" s="194" t="s">
        <v>182</v>
      </c>
      <c r="M68" s="231"/>
      <c r="N68" s="204" t="s">
        <v>102</v>
      </c>
      <c r="O68" s="231"/>
      <c r="P68" s="204" t="s">
        <v>183</v>
      </c>
      <c r="Q68" s="22" t="s">
        <v>135</v>
      </c>
      <c r="R68" s="44" t="s">
        <v>527</v>
      </c>
      <c r="S68" s="44" t="s">
        <v>492</v>
      </c>
      <c r="T68" s="198">
        <v>108811.3</v>
      </c>
      <c r="U68" s="198">
        <v>108161.7</v>
      </c>
      <c r="V68" s="200">
        <v>136947.4</v>
      </c>
      <c r="W68" s="198">
        <f>52221.2+20000</f>
        <v>72221.2</v>
      </c>
      <c r="X68" s="198">
        <v>24616.3</v>
      </c>
      <c r="Y68" s="198">
        <v>24616.3</v>
      </c>
      <c r="Z68" s="194"/>
    </row>
    <row r="69" spans="1:26" ht="67.5" x14ac:dyDescent="0.25">
      <c r="A69" s="199"/>
      <c r="B69" s="199"/>
      <c r="C69" s="199"/>
      <c r="D69" s="199"/>
      <c r="E69" s="17"/>
      <c r="F69" s="196" t="s">
        <v>184</v>
      </c>
      <c r="G69" s="197"/>
      <c r="H69" s="196" t="s">
        <v>185</v>
      </c>
      <c r="I69" s="197"/>
      <c r="J69" s="196" t="s">
        <v>186</v>
      </c>
      <c r="K69" s="171"/>
      <c r="L69" s="223"/>
      <c r="M69" s="207"/>
      <c r="N69" s="227"/>
      <c r="O69" s="207"/>
      <c r="P69" s="232"/>
      <c r="Q69" s="22" t="s">
        <v>525</v>
      </c>
      <c r="R69" s="46"/>
      <c r="S69" s="44" t="s">
        <v>526</v>
      </c>
      <c r="T69" s="207"/>
      <c r="U69" s="199"/>
      <c r="V69" s="201"/>
      <c r="W69" s="199"/>
      <c r="X69" s="199"/>
      <c r="Y69" s="199"/>
      <c r="Z69" s="199"/>
    </row>
    <row r="70" spans="1:26" ht="12.75" x14ac:dyDescent="0.2">
      <c r="A70" s="199"/>
      <c r="B70" s="199"/>
      <c r="C70" s="199"/>
      <c r="D70" s="199"/>
      <c r="E70" s="17"/>
      <c r="F70" s="203"/>
      <c r="G70" s="197"/>
      <c r="H70" s="203"/>
      <c r="I70" s="197"/>
      <c r="J70" s="197"/>
      <c r="K70" s="171"/>
      <c r="L70" s="224"/>
      <c r="M70" s="225"/>
      <c r="N70" s="228"/>
      <c r="O70" s="225"/>
      <c r="P70" s="225"/>
      <c r="Q70" s="222"/>
      <c r="R70" s="222"/>
      <c r="S70" s="222"/>
      <c r="T70" s="199"/>
      <c r="U70" s="199"/>
      <c r="V70" s="201"/>
      <c r="W70" s="199"/>
      <c r="X70" s="199"/>
      <c r="Y70" s="199"/>
      <c r="Z70" s="199"/>
    </row>
    <row r="71" spans="1:26" ht="15" customHeight="1" x14ac:dyDescent="0.2">
      <c r="A71" s="199"/>
      <c r="B71" s="199"/>
      <c r="C71" s="199"/>
      <c r="D71" s="199"/>
      <c r="E71" s="17"/>
      <c r="F71" s="197"/>
      <c r="G71" s="197"/>
      <c r="H71" s="197"/>
      <c r="I71" s="197"/>
      <c r="J71" s="197"/>
      <c r="K71" s="171"/>
      <c r="P71" s="7"/>
      <c r="Q71" s="205"/>
      <c r="R71" s="199"/>
      <c r="S71" s="199"/>
      <c r="T71" s="199"/>
      <c r="U71" s="199"/>
      <c r="V71" s="201"/>
      <c r="W71" s="199"/>
      <c r="X71" s="199"/>
      <c r="Y71" s="199"/>
      <c r="Z71" s="199"/>
    </row>
    <row r="72" spans="1:26" ht="12" customHeight="1" x14ac:dyDescent="0.2">
      <c r="A72" s="199"/>
      <c r="B72" s="199"/>
      <c r="C72" s="199"/>
      <c r="D72" s="199"/>
      <c r="E72" s="17"/>
      <c r="F72" s="196" t="s">
        <v>184</v>
      </c>
      <c r="G72" s="197"/>
      <c r="H72" s="196" t="s">
        <v>188</v>
      </c>
      <c r="I72" s="197"/>
      <c r="J72" s="196" t="s">
        <v>186</v>
      </c>
      <c r="K72" s="171"/>
      <c r="P72" s="7"/>
      <c r="Q72" s="220"/>
      <c r="R72" s="195"/>
      <c r="S72" s="195"/>
      <c r="T72" s="199"/>
      <c r="U72" s="199"/>
      <c r="V72" s="201"/>
      <c r="W72" s="199"/>
      <c r="X72" s="199"/>
      <c r="Y72" s="199"/>
      <c r="Z72" s="199"/>
    </row>
    <row r="73" spans="1:26" ht="133.5" customHeight="1" x14ac:dyDescent="0.2">
      <c r="A73" s="199"/>
      <c r="B73" s="199"/>
      <c r="C73" s="199"/>
      <c r="D73" s="199"/>
      <c r="E73" s="17"/>
      <c r="F73" s="197"/>
      <c r="G73" s="197"/>
      <c r="H73" s="197"/>
      <c r="I73" s="197"/>
      <c r="J73" s="197"/>
      <c r="K73" s="171"/>
      <c r="P73" s="7"/>
      <c r="Q73" s="194" t="s">
        <v>189</v>
      </c>
      <c r="R73" s="194"/>
      <c r="S73" s="194" t="s">
        <v>190</v>
      </c>
      <c r="T73" s="199"/>
      <c r="U73" s="199"/>
      <c r="V73" s="201"/>
      <c r="W73" s="199"/>
      <c r="X73" s="199"/>
      <c r="Y73" s="199"/>
      <c r="Z73" s="199"/>
    </row>
    <row r="74" spans="1:26" ht="12.75" x14ac:dyDescent="0.2">
      <c r="A74" s="199"/>
      <c r="B74" s="199"/>
      <c r="C74" s="199"/>
      <c r="D74" s="199"/>
      <c r="E74" s="17"/>
      <c r="F74" s="196" t="s">
        <v>184</v>
      </c>
      <c r="G74" s="197"/>
      <c r="H74" s="196" t="s">
        <v>191</v>
      </c>
      <c r="I74" s="197"/>
      <c r="J74" s="196" t="s">
        <v>186</v>
      </c>
      <c r="K74" s="171"/>
      <c r="P74" s="7"/>
      <c r="Q74" s="220"/>
      <c r="R74" s="195"/>
      <c r="S74" s="195"/>
      <c r="T74" s="199"/>
      <c r="U74" s="199"/>
      <c r="V74" s="201"/>
      <c r="W74" s="199"/>
      <c r="X74" s="199"/>
      <c r="Y74" s="199"/>
      <c r="Z74" s="199"/>
    </row>
    <row r="75" spans="1:26" ht="39" customHeight="1" x14ac:dyDescent="0.2">
      <c r="A75" s="199"/>
      <c r="B75" s="199"/>
      <c r="C75" s="199"/>
      <c r="D75" s="199"/>
      <c r="E75" s="17"/>
      <c r="F75" s="197"/>
      <c r="G75" s="197"/>
      <c r="H75" s="197"/>
      <c r="I75" s="197"/>
      <c r="J75" s="197"/>
      <c r="K75" s="171"/>
      <c r="P75" s="7"/>
      <c r="Q75" s="125"/>
      <c r="R75" s="125"/>
      <c r="S75" s="125"/>
      <c r="T75" s="199"/>
      <c r="U75" s="199"/>
      <c r="V75" s="201"/>
      <c r="W75" s="199"/>
      <c r="X75" s="199"/>
      <c r="Y75" s="199"/>
      <c r="Z75" s="199"/>
    </row>
    <row r="76" spans="1:26" ht="27" x14ac:dyDescent="0.2">
      <c r="A76" s="194" t="s">
        <v>192</v>
      </c>
      <c r="B76" s="194" t="s">
        <v>6</v>
      </c>
      <c r="C76" s="194" t="s">
        <v>193</v>
      </c>
      <c r="D76" s="194" t="s">
        <v>194</v>
      </c>
      <c r="E76" s="15"/>
      <c r="F76" s="171"/>
      <c r="G76" s="171"/>
      <c r="H76" s="171"/>
      <c r="I76" s="171"/>
      <c r="J76" s="169"/>
      <c r="K76" s="15"/>
      <c r="L76" s="3"/>
      <c r="M76" s="3"/>
      <c r="N76" s="3"/>
      <c r="O76" s="3"/>
      <c r="P76" s="3"/>
      <c r="Q76" s="22" t="s">
        <v>135</v>
      </c>
      <c r="R76" s="44" t="s">
        <v>528</v>
      </c>
      <c r="S76" s="44" t="s">
        <v>492</v>
      </c>
      <c r="T76" s="271">
        <f>8473.1+6347.4+7684.5+2928.7+680025.1+23215.2</f>
        <v>728673.99999999988</v>
      </c>
      <c r="U76" s="198">
        <f>8473.1+6347.4+7258.4+2928.7+584965.2+23161.4</f>
        <v>633134.19999999995</v>
      </c>
      <c r="V76" s="200">
        <f>5007.4+1700+2960.1+4709.5+650+35934.3-942</f>
        <v>50019.3</v>
      </c>
      <c r="W76" s="198">
        <v>11054.9</v>
      </c>
      <c r="X76" s="198">
        <v>11054.9</v>
      </c>
      <c r="Y76" s="198">
        <v>11054.9</v>
      </c>
      <c r="Z76" s="194"/>
    </row>
    <row r="77" spans="1:26" x14ac:dyDescent="0.25">
      <c r="A77" s="199"/>
      <c r="B77" s="199"/>
      <c r="C77" s="199"/>
      <c r="D77" s="199"/>
      <c r="E77" s="17"/>
      <c r="F77" s="196" t="s">
        <v>112</v>
      </c>
      <c r="G77" s="197"/>
      <c r="H77" s="196" t="s">
        <v>195</v>
      </c>
      <c r="I77" s="197"/>
      <c r="J77" s="196" t="s">
        <v>601</v>
      </c>
      <c r="K77" s="171"/>
      <c r="P77" s="85"/>
      <c r="Q77" s="98"/>
      <c r="R77" s="46"/>
      <c r="S77" s="44"/>
      <c r="T77" s="272"/>
      <c r="U77" s="199"/>
      <c r="V77" s="201"/>
      <c r="W77" s="199"/>
      <c r="X77" s="199"/>
      <c r="Y77" s="199"/>
      <c r="Z77" s="199"/>
    </row>
    <row r="78" spans="1:26" ht="128.25" customHeight="1" x14ac:dyDescent="0.2">
      <c r="A78" s="199"/>
      <c r="B78" s="199"/>
      <c r="C78" s="199"/>
      <c r="D78" s="199"/>
      <c r="E78" s="17"/>
      <c r="F78" s="197"/>
      <c r="G78" s="197"/>
      <c r="H78" s="197"/>
      <c r="I78" s="197"/>
      <c r="J78" s="197"/>
      <c r="K78" s="171"/>
      <c r="P78" s="7"/>
      <c r="Q78" s="222" t="s">
        <v>196</v>
      </c>
      <c r="R78" s="222"/>
      <c r="S78" s="222" t="s">
        <v>197</v>
      </c>
      <c r="T78" s="273"/>
      <c r="U78" s="199"/>
      <c r="V78" s="201"/>
      <c r="W78" s="199"/>
      <c r="X78" s="199"/>
      <c r="Y78" s="199"/>
      <c r="Z78" s="199"/>
    </row>
    <row r="79" spans="1:26" ht="12.75" x14ac:dyDescent="0.2">
      <c r="A79" s="199"/>
      <c r="B79" s="199"/>
      <c r="C79" s="199"/>
      <c r="D79" s="199"/>
      <c r="E79" s="17"/>
      <c r="J79" s="7"/>
      <c r="K79" s="17"/>
      <c r="P79" s="7"/>
      <c r="Q79" s="220"/>
      <c r="R79" s="195"/>
      <c r="S79" s="195"/>
      <c r="T79" s="273"/>
      <c r="U79" s="199"/>
      <c r="V79" s="201"/>
      <c r="W79" s="199"/>
      <c r="X79" s="199"/>
      <c r="Y79" s="199"/>
      <c r="Z79" s="199"/>
    </row>
    <row r="80" spans="1:26" x14ac:dyDescent="0.2">
      <c r="A80" s="199"/>
      <c r="B80" s="199"/>
      <c r="C80" s="199"/>
      <c r="D80" s="199"/>
      <c r="E80" s="17"/>
      <c r="J80" s="7"/>
      <c r="K80" s="17"/>
      <c r="P80" s="7"/>
      <c r="Q80" s="14"/>
      <c r="R80" s="14"/>
      <c r="S80" s="14"/>
      <c r="T80" s="273"/>
      <c r="U80" s="199"/>
      <c r="V80" s="201"/>
      <c r="W80" s="199"/>
      <c r="X80" s="199"/>
      <c r="Y80" s="199"/>
      <c r="Z80" s="199"/>
    </row>
    <row r="81" spans="1:26" ht="229.5" x14ac:dyDescent="0.2">
      <c r="A81" s="199"/>
      <c r="B81" s="199"/>
      <c r="C81" s="199"/>
      <c r="D81" s="199"/>
      <c r="E81" s="17"/>
      <c r="J81" s="7"/>
      <c r="K81" s="17"/>
      <c r="P81" s="7"/>
      <c r="Q81" s="14" t="s">
        <v>478</v>
      </c>
      <c r="R81" s="14"/>
      <c r="S81" s="14" t="s">
        <v>493</v>
      </c>
      <c r="T81" s="273"/>
      <c r="U81" s="199"/>
      <c r="V81" s="201"/>
      <c r="W81" s="199"/>
      <c r="X81" s="199"/>
      <c r="Y81" s="199"/>
      <c r="Z81" s="199"/>
    </row>
    <row r="82" spans="1:26" ht="189" x14ac:dyDescent="0.2">
      <c r="A82" s="195"/>
      <c r="B82" s="195"/>
      <c r="C82" s="195"/>
      <c r="D82" s="195"/>
      <c r="E82" s="16"/>
      <c r="F82" s="9"/>
      <c r="G82" s="9"/>
      <c r="H82" s="9"/>
      <c r="I82" s="9"/>
      <c r="J82" s="10"/>
      <c r="K82" s="16"/>
      <c r="L82" s="9"/>
      <c r="M82" s="9"/>
      <c r="N82" s="9"/>
      <c r="O82" s="9"/>
      <c r="P82" s="10"/>
      <c r="Q82" s="14" t="s">
        <v>494</v>
      </c>
      <c r="R82" s="14"/>
      <c r="S82" s="14" t="s">
        <v>198</v>
      </c>
      <c r="T82" s="274"/>
      <c r="U82" s="195"/>
      <c r="V82" s="202"/>
      <c r="W82" s="195"/>
      <c r="X82" s="195"/>
      <c r="Y82" s="195"/>
      <c r="Z82" s="195"/>
    </row>
    <row r="83" spans="1:26" ht="27" x14ac:dyDescent="0.2">
      <c r="A83" s="194" t="s">
        <v>199</v>
      </c>
      <c r="B83" s="194" t="s">
        <v>200</v>
      </c>
      <c r="C83" s="194" t="s">
        <v>201</v>
      </c>
      <c r="D83" s="194" t="s">
        <v>202</v>
      </c>
      <c r="E83" s="15"/>
      <c r="F83" s="3"/>
      <c r="G83" s="3"/>
      <c r="H83" s="3"/>
      <c r="I83" s="3"/>
      <c r="J83" s="4"/>
      <c r="K83" s="15"/>
      <c r="L83" s="194" t="s">
        <v>203</v>
      </c>
      <c r="M83" s="231"/>
      <c r="N83" s="204" t="s">
        <v>102</v>
      </c>
      <c r="O83" s="231"/>
      <c r="P83" s="204" t="s">
        <v>204</v>
      </c>
      <c r="Q83" s="22" t="s">
        <v>135</v>
      </c>
      <c r="R83" s="44" t="s">
        <v>528</v>
      </c>
      <c r="S83" s="44" t="s">
        <v>492</v>
      </c>
      <c r="T83" s="198">
        <v>34580.699999999997</v>
      </c>
      <c r="U83" s="198">
        <v>34580.699999999997</v>
      </c>
      <c r="V83" s="200">
        <v>32677.599999999999</v>
      </c>
      <c r="W83" s="198">
        <v>32677.599999999999</v>
      </c>
      <c r="X83" s="198">
        <v>34000</v>
      </c>
      <c r="Y83" s="198">
        <v>34000</v>
      </c>
      <c r="Z83" s="194"/>
    </row>
    <row r="84" spans="1:26" x14ac:dyDescent="0.2">
      <c r="A84" s="199"/>
      <c r="B84" s="199"/>
      <c r="C84" s="199"/>
      <c r="D84" s="199"/>
      <c r="E84" s="17"/>
      <c r="F84" s="196" t="s">
        <v>112</v>
      </c>
      <c r="G84" s="197"/>
      <c r="H84" s="196" t="s">
        <v>205</v>
      </c>
      <c r="I84" s="197"/>
      <c r="J84" s="196" t="s">
        <v>601</v>
      </c>
      <c r="K84" s="171"/>
      <c r="L84" s="223"/>
      <c r="M84" s="207"/>
      <c r="N84" s="227"/>
      <c r="O84" s="207"/>
      <c r="P84" s="207"/>
      <c r="Q84" s="58"/>
      <c r="S84" s="7"/>
      <c r="T84" s="199"/>
      <c r="U84" s="199"/>
      <c r="V84" s="201"/>
      <c r="W84" s="199"/>
      <c r="X84" s="199"/>
      <c r="Y84" s="199"/>
      <c r="Z84" s="199"/>
    </row>
    <row r="85" spans="1:26" ht="12.75" x14ac:dyDescent="0.2">
      <c r="A85" s="199"/>
      <c r="B85" s="199"/>
      <c r="C85" s="199"/>
      <c r="D85" s="199"/>
      <c r="E85" s="17"/>
      <c r="F85" s="203"/>
      <c r="G85" s="197"/>
      <c r="H85" s="203"/>
      <c r="I85" s="197"/>
      <c r="J85" s="197"/>
      <c r="K85" s="171"/>
      <c r="L85" s="224"/>
      <c r="M85" s="225"/>
      <c r="N85" s="228"/>
      <c r="O85" s="225"/>
      <c r="P85" s="225"/>
      <c r="Q85" s="194" t="s">
        <v>529</v>
      </c>
      <c r="R85" s="194"/>
      <c r="S85" s="194" t="s">
        <v>530</v>
      </c>
      <c r="T85" s="199"/>
      <c r="U85" s="199"/>
      <c r="V85" s="201"/>
      <c r="W85" s="199"/>
      <c r="X85" s="199"/>
      <c r="Y85" s="199"/>
      <c r="Z85" s="199"/>
    </row>
    <row r="86" spans="1:26" ht="130.5" customHeight="1" x14ac:dyDescent="0.2">
      <c r="A86" s="199"/>
      <c r="B86" s="199"/>
      <c r="C86" s="199"/>
      <c r="D86" s="199"/>
      <c r="E86" s="17"/>
      <c r="F86" s="197"/>
      <c r="G86" s="197"/>
      <c r="H86" s="197"/>
      <c r="I86" s="197"/>
      <c r="J86" s="197"/>
      <c r="K86" s="171"/>
      <c r="L86" s="194" t="s">
        <v>206</v>
      </c>
      <c r="M86" s="231"/>
      <c r="N86" s="204" t="s">
        <v>207</v>
      </c>
      <c r="O86" s="231"/>
      <c r="P86" s="204" t="s">
        <v>208</v>
      </c>
      <c r="Q86" s="205"/>
      <c r="R86" s="199"/>
      <c r="S86" s="199"/>
      <c r="T86" s="199"/>
      <c r="U86" s="199"/>
      <c r="V86" s="201"/>
      <c r="W86" s="199"/>
      <c r="X86" s="199"/>
      <c r="Y86" s="199"/>
      <c r="Z86" s="199"/>
    </row>
    <row r="87" spans="1:26" ht="163.5" customHeight="1" x14ac:dyDescent="0.2">
      <c r="A87" s="199"/>
      <c r="B87" s="199"/>
      <c r="C87" s="199"/>
      <c r="D87" s="199"/>
      <c r="E87" s="17"/>
      <c r="J87" s="7"/>
      <c r="K87" s="17"/>
      <c r="L87" s="223"/>
      <c r="M87" s="207"/>
      <c r="N87" s="227"/>
      <c r="O87" s="207"/>
      <c r="P87" s="207"/>
      <c r="Q87" s="220"/>
      <c r="R87" s="195"/>
      <c r="S87" s="195"/>
      <c r="T87" s="199"/>
      <c r="U87" s="199"/>
      <c r="V87" s="201"/>
      <c r="W87" s="199"/>
      <c r="X87" s="199"/>
      <c r="Y87" s="199"/>
      <c r="Z87" s="199"/>
    </row>
    <row r="88" spans="1:26" ht="12" customHeight="1" x14ac:dyDescent="0.2">
      <c r="A88" s="195"/>
      <c r="B88" s="195"/>
      <c r="C88" s="195"/>
      <c r="D88" s="195"/>
      <c r="E88" s="16"/>
      <c r="F88" s="9"/>
      <c r="G88" s="9"/>
      <c r="H88" s="9"/>
      <c r="I88" s="9"/>
      <c r="J88" s="10"/>
      <c r="K88" s="16"/>
      <c r="L88" s="224"/>
      <c r="M88" s="225"/>
      <c r="N88" s="228"/>
      <c r="O88" s="225"/>
      <c r="P88" s="225"/>
      <c r="Q88" s="57"/>
      <c r="R88" s="9"/>
      <c r="S88" s="10"/>
      <c r="T88" s="195"/>
      <c r="U88" s="195"/>
      <c r="V88" s="202"/>
      <c r="W88" s="195"/>
      <c r="X88" s="195"/>
      <c r="Y88" s="195"/>
      <c r="Z88" s="195"/>
    </row>
    <row r="89" spans="1:26" ht="27" x14ac:dyDescent="0.2">
      <c r="A89" s="194" t="s">
        <v>209</v>
      </c>
      <c r="B89" s="194" t="s">
        <v>210</v>
      </c>
      <c r="C89" s="194" t="s">
        <v>211</v>
      </c>
      <c r="D89" s="194" t="s">
        <v>212</v>
      </c>
      <c r="E89" s="15"/>
      <c r="F89" s="3"/>
      <c r="G89" s="3"/>
      <c r="H89" s="3"/>
      <c r="I89" s="3"/>
      <c r="J89" s="4"/>
      <c r="K89" s="15"/>
      <c r="L89" s="194" t="s">
        <v>213</v>
      </c>
      <c r="M89" s="231"/>
      <c r="N89" s="204" t="s">
        <v>214</v>
      </c>
      <c r="O89" s="231"/>
      <c r="P89" s="204" t="s">
        <v>215</v>
      </c>
      <c r="Q89" s="22" t="s">
        <v>135</v>
      </c>
      <c r="R89" s="44" t="s">
        <v>531</v>
      </c>
      <c r="S89" s="44" t="s">
        <v>492</v>
      </c>
      <c r="T89" s="198">
        <f>25504.1-400</f>
        <v>25104.1</v>
      </c>
      <c r="U89" s="198">
        <f>25452.5-400</f>
        <v>25052.5</v>
      </c>
      <c r="V89" s="200">
        <f>32348.6-200</f>
        <v>32148.6</v>
      </c>
      <c r="W89" s="198">
        <v>25006.9</v>
      </c>
      <c r="X89" s="198">
        <v>25006.9</v>
      </c>
      <c r="Y89" s="198">
        <v>25006.9</v>
      </c>
      <c r="Z89" s="194"/>
    </row>
    <row r="90" spans="1:26" x14ac:dyDescent="0.2">
      <c r="A90" s="199"/>
      <c r="B90" s="199"/>
      <c r="C90" s="199"/>
      <c r="D90" s="199"/>
      <c r="E90" s="17"/>
      <c r="F90" s="196" t="s">
        <v>216</v>
      </c>
      <c r="G90" s="197"/>
      <c r="H90" s="196" t="s">
        <v>217</v>
      </c>
      <c r="I90" s="197"/>
      <c r="J90" s="196" t="s">
        <v>218</v>
      </c>
      <c r="K90" s="171"/>
      <c r="L90" s="223"/>
      <c r="M90" s="207"/>
      <c r="N90" s="227"/>
      <c r="O90" s="207"/>
      <c r="P90" s="207"/>
      <c r="Q90" s="58"/>
      <c r="S90" s="7"/>
      <c r="T90" s="199"/>
      <c r="U90" s="199"/>
      <c r="V90" s="201"/>
      <c r="W90" s="199"/>
      <c r="X90" s="199"/>
      <c r="Y90" s="199"/>
      <c r="Z90" s="199"/>
    </row>
    <row r="91" spans="1:26" ht="12.75" x14ac:dyDescent="0.2">
      <c r="A91" s="199"/>
      <c r="B91" s="199"/>
      <c r="C91" s="199"/>
      <c r="D91" s="199"/>
      <c r="E91" s="17"/>
      <c r="F91" s="203"/>
      <c r="G91" s="197"/>
      <c r="H91" s="203"/>
      <c r="I91" s="197"/>
      <c r="J91" s="197"/>
      <c r="K91" s="171"/>
      <c r="L91" s="224"/>
      <c r="M91" s="225"/>
      <c r="N91" s="228"/>
      <c r="O91" s="225"/>
      <c r="P91" s="225"/>
      <c r="Q91" s="194" t="s">
        <v>532</v>
      </c>
      <c r="R91" s="194"/>
      <c r="S91" s="194" t="s">
        <v>533</v>
      </c>
      <c r="T91" s="199"/>
      <c r="U91" s="199"/>
      <c r="V91" s="201"/>
      <c r="W91" s="199"/>
      <c r="X91" s="199"/>
      <c r="Y91" s="199"/>
      <c r="Z91" s="199"/>
    </row>
    <row r="92" spans="1:26" ht="12.75" x14ac:dyDescent="0.2">
      <c r="A92" s="199"/>
      <c r="B92" s="199"/>
      <c r="C92" s="199"/>
      <c r="D92" s="199"/>
      <c r="E92" s="17"/>
      <c r="F92" s="197"/>
      <c r="G92" s="197"/>
      <c r="H92" s="197"/>
      <c r="I92" s="197"/>
      <c r="J92" s="197"/>
      <c r="K92" s="171"/>
      <c r="L92" s="194" t="s">
        <v>219</v>
      </c>
      <c r="M92" s="231"/>
      <c r="N92" s="204" t="s">
        <v>220</v>
      </c>
      <c r="O92" s="231"/>
      <c r="P92" s="204" t="s">
        <v>221</v>
      </c>
      <c r="Q92" s="205"/>
      <c r="R92" s="199"/>
      <c r="S92" s="199"/>
      <c r="T92" s="199"/>
      <c r="U92" s="199"/>
      <c r="V92" s="201"/>
      <c r="W92" s="199"/>
      <c r="X92" s="199"/>
      <c r="Y92" s="199"/>
      <c r="Z92" s="199"/>
    </row>
    <row r="93" spans="1:26" ht="147" customHeight="1" x14ac:dyDescent="0.2">
      <c r="A93" s="199"/>
      <c r="B93" s="199"/>
      <c r="C93" s="199"/>
      <c r="D93" s="199"/>
      <c r="E93" s="17"/>
      <c r="F93" s="196" t="s">
        <v>216</v>
      </c>
      <c r="G93" s="197"/>
      <c r="H93" s="196" t="s">
        <v>222</v>
      </c>
      <c r="I93" s="197"/>
      <c r="J93" s="196" t="s">
        <v>218</v>
      </c>
      <c r="K93" s="171"/>
      <c r="L93" s="223"/>
      <c r="M93" s="207"/>
      <c r="N93" s="227"/>
      <c r="O93" s="207"/>
      <c r="P93" s="207"/>
      <c r="Q93" s="205"/>
      <c r="R93" s="199"/>
      <c r="S93" s="199"/>
      <c r="T93" s="199"/>
      <c r="U93" s="199"/>
      <c r="V93" s="201"/>
      <c r="W93" s="199"/>
      <c r="X93" s="199"/>
      <c r="Y93" s="199"/>
      <c r="Z93" s="199"/>
    </row>
    <row r="94" spans="1:26" ht="354.75" customHeight="1" x14ac:dyDescent="0.25">
      <c r="A94" s="199"/>
      <c r="B94" s="199"/>
      <c r="C94" s="199"/>
      <c r="D94" s="199"/>
      <c r="E94" s="17"/>
      <c r="F94" s="197"/>
      <c r="G94" s="197"/>
      <c r="H94" s="197"/>
      <c r="I94" s="197"/>
      <c r="J94" s="197"/>
      <c r="K94" s="171"/>
      <c r="L94" s="223"/>
      <c r="M94" s="207"/>
      <c r="N94" s="227"/>
      <c r="O94" s="207"/>
      <c r="P94" s="232"/>
      <c r="Q94" s="61" t="s">
        <v>534</v>
      </c>
      <c r="R94" s="23"/>
      <c r="S94" s="48">
        <v>40961</v>
      </c>
      <c r="T94" s="207"/>
      <c r="U94" s="199"/>
      <c r="V94" s="201"/>
      <c r="W94" s="199"/>
      <c r="X94" s="199"/>
      <c r="Y94" s="199"/>
      <c r="Z94" s="199"/>
    </row>
    <row r="95" spans="1:26" ht="135" x14ac:dyDescent="0.25">
      <c r="A95" s="199"/>
      <c r="B95" s="199"/>
      <c r="C95" s="199"/>
      <c r="D95" s="199"/>
      <c r="E95" s="17"/>
      <c r="F95" s="196" t="s">
        <v>112</v>
      </c>
      <c r="G95" s="197"/>
      <c r="H95" s="196" t="s">
        <v>223</v>
      </c>
      <c r="I95" s="197"/>
      <c r="J95" s="196" t="s">
        <v>601</v>
      </c>
      <c r="K95" s="171"/>
      <c r="L95" s="224"/>
      <c r="M95" s="225"/>
      <c r="N95" s="228"/>
      <c r="O95" s="225"/>
      <c r="P95" s="228"/>
      <c r="Q95" s="62" t="s">
        <v>535</v>
      </c>
      <c r="R95" s="23"/>
      <c r="S95" s="48">
        <v>41241</v>
      </c>
      <c r="T95" s="207"/>
      <c r="U95" s="199"/>
      <c r="V95" s="201"/>
      <c r="W95" s="199"/>
      <c r="X95" s="199"/>
      <c r="Y95" s="199"/>
      <c r="Z95" s="199"/>
    </row>
    <row r="96" spans="1:26" ht="121.5" x14ac:dyDescent="0.2">
      <c r="A96" s="195"/>
      <c r="B96" s="195"/>
      <c r="C96" s="195"/>
      <c r="D96" s="195"/>
      <c r="E96" s="16"/>
      <c r="F96" s="197"/>
      <c r="G96" s="197"/>
      <c r="H96" s="197"/>
      <c r="I96" s="197"/>
      <c r="J96" s="197"/>
      <c r="K96" s="170"/>
      <c r="L96" s="9"/>
      <c r="M96" s="9"/>
      <c r="N96" s="9"/>
      <c r="O96" s="9"/>
      <c r="P96" s="9"/>
      <c r="Q96" s="22" t="s">
        <v>536</v>
      </c>
      <c r="R96" s="49"/>
      <c r="S96" s="48">
        <v>40443</v>
      </c>
      <c r="T96" s="225"/>
      <c r="U96" s="195"/>
      <c r="V96" s="202"/>
      <c r="W96" s="195"/>
      <c r="X96" s="195"/>
      <c r="Y96" s="195"/>
      <c r="Z96" s="195"/>
    </row>
    <row r="97" spans="1:26" ht="27" x14ac:dyDescent="0.2">
      <c r="A97" s="194" t="s">
        <v>224</v>
      </c>
      <c r="B97" s="194" t="s">
        <v>225</v>
      </c>
      <c r="C97" s="194" t="s">
        <v>226</v>
      </c>
      <c r="D97" s="194" t="s">
        <v>212</v>
      </c>
      <c r="E97" s="15"/>
      <c r="F97" s="171"/>
      <c r="G97" s="171"/>
      <c r="H97" s="171"/>
      <c r="I97" s="171"/>
      <c r="J97" s="169"/>
      <c r="K97" s="15"/>
      <c r="L97" s="3"/>
      <c r="M97" s="3"/>
      <c r="N97" s="3"/>
      <c r="O97" s="3"/>
      <c r="P97" s="4"/>
      <c r="Q97" s="22" t="s">
        <v>135</v>
      </c>
      <c r="R97" s="44" t="s">
        <v>531</v>
      </c>
      <c r="S97" s="44" t="s">
        <v>492</v>
      </c>
      <c r="T97" s="198">
        <v>400</v>
      </c>
      <c r="U97" s="198">
        <v>400</v>
      </c>
      <c r="V97" s="200">
        <v>200</v>
      </c>
      <c r="W97" s="198">
        <v>200</v>
      </c>
      <c r="X97" s="198">
        <v>200</v>
      </c>
      <c r="Y97" s="198">
        <v>200</v>
      </c>
      <c r="Z97" s="194"/>
    </row>
    <row r="98" spans="1:26" ht="94.5" x14ac:dyDescent="0.25">
      <c r="A98" s="199"/>
      <c r="B98" s="199"/>
      <c r="C98" s="199"/>
      <c r="D98" s="199"/>
      <c r="E98" s="17"/>
      <c r="F98" s="196" t="s">
        <v>227</v>
      </c>
      <c r="G98" s="197"/>
      <c r="H98" s="196" t="s">
        <v>228</v>
      </c>
      <c r="I98" s="197"/>
      <c r="J98" s="196" t="s">
        <v>229</v>
      </c>
      <c r="K98" s="171"/>
      <c r="P98" s="21"/>
      <c r="Q98" s="22" t="s">
        <v>537</v>
      </c>
      <c r="R98" s="46"/>
      <c r="S98" s="44"/>
      <c r="T98" s="207"/>
      <c r="U98" s="199"/>
      <c r="V98" s="201"/>
      <c r="W98" s="199"/>
      <c r="X98" s="199"/>
      <c r="Y98" s="199"/>
      <c r="Z98" s="199"/>
    </row>
    <row r="99" spans="1:26" ht="12.75" x14ac:dyDescent="0.2">
      <c r="A99" s="199"/>
      <c r="B99" s="199"/>
      <c r="C99" s="199"/>
      <c r="D99" s="199"/>
      <c r="E99" s="17"/>
      <c r="F99" s="197"/>
      <c r="G99" s="197"/>
      <c r="H99" s="197"/>
      <c r="I99" s="197"/>
      <c r="J99" s="197"/>
      <c r="K99" s="171"/>
      <c r="P99" s="7"/>
      <c r="Q99" s="222" t="s">
        <v>230</v>
      </c>
      <c r="R99" s="222"/>
      <c r="S99" s="222" t="s">
        <v>231</v>
      </c>
      <c r="T99" s="199"/>
      <c r="U99" s="199"/>
      <c r="V99" s="201"/>
      <c r="W99" s="199"/>
      <c r="X99" s="199"/>
      <c r="Y99" s="199"/>
      <c r="Z99" s="199"/>
    </row>
    <row r="100" spans="1:26" ht="99.75" customHeight="1" x14ac:dyDescent="0.2">
      <c r="A100" s="199"/>
      <c r="B100" s="199"/>
      <c r="C100" s="199"/>
      <c r="D100" s="199"/>
      <c r="E100" s="17"/>
      <c r="F100" s="196" t="s">
        <v>227</v>
      </c>
      <c r="G100" s="197"/>
      <c r="H100" s="196" t="s">
        <v>232</v>
      </c>
      <c r="I100" s="197"/>
      <c r="J100" s="168" t="s">
        <v>229</v>
      </c>
      <c r="K100" s="171"/>
      <c r="P100" s="7"/>
      <c r="Q100" s="205"/>
      <c r="R100" s="199"/>
      <c r="S100" s="199"/>
      <c r="T100" s="199"/>
      <c r="U100" s="199"/>
      <c r="V100" s="201"/>
      <c r="W100" s="199"/>
      <c r="X100" s="199"/>
      <c r="Y100" s="199"/>
      <c r="Z100" s="199"/>
    </row>
    <row r="101" spans="1:26" ht="27" x14ac:dyDescent="0.2">
      <c r="A101" s="199"/>
      <c r="B101" s="199"/>
      <c r="C101" s="199"/>
      <c r="D101" s="199"/>
      <c r="E101" s="17"/>
      <c r="F101" s="196" t="s">
        <v>227</v>
      </c>
      <c r="G101" s="197"/>
      <c r="H101" s="196" t="s">
        <v>233</v>
      </c>
      <c r="I101" s="197"/>
      <c r="J101" s="168" t="s">
        <v>229</v>
      </c>
      <c r="K101" s="171"/>
      <c r="P101" s="21"/>
      <c r="Q101" s="22"/>
      <c r="R101" s="23"/>
      <c r="S101" s="24"/>
      <c r="T101" s="207"/>
      <c r="U101" s="199"/>
      <c r="V101" s="201"/>
      <c r="W101" s="199"/>
      <c r="X101" s="199"/>
      <c r="Y101" s="199"/>
      <c r="Z101" s="199"/>
    </row>
    <row r="102" spans="1:26" ht="27" x14ac:dyDescent="0.2">
      <c r="A102" s="195"/>
      <c r="B102" s="195"/>
      <c r="C102" s="195"/>
      <c r="D102" s="195"/>
      <c r="E102" s="16"/>
      <c r="F102" s="196" t="s">
        <v>112</v>
      </c>
      <c r="G102" s="197"/>
      <c r="H102" s="196" t="s">
        <v>234</v>
      </c>
      <c r="I102" s="197"/>
      <c r="J102" s="168" t="s">
        <v>601</v>
      </c>
      <c r="K102" s="170"/>
      <c r="L102" s="9"/>
      <c r="M102" s="9"/>
      <c r="N102" s="9"/>
      <c r="O102" s="9"/>
      <c r="P102" s="9"/>
      <c r="Q102" s="22"/>
      <c r="R102" s="24"/>
      <c r="S102" s="24"/>
      <c r="T102" s="225"/>
      <c r="U102" s="195"/>
      <c r="V102" s="202"/>
      <c r="W102" s="195"/>
      <c r="X102" s="195"/>
      <c r="Y102" s="195"/>
      <c r="Z102" s="195"/>
    </row>
    <row r="103" spans="1:26" ht="40.5" x14ac:dyDescent="0.2">
      <c r="A103" s="51" t="s">
        <v>539</v>
      </c>
      <c r="B103" s="26" t="s">
        <v>540</v>
      </c>
      <c r="C103" s="26" t="s">
        <v>541</v>
      </c>
      <c r="D103" s="43"/>
      <c r="E103" s="52"/>
      <c r="F103" s="42"/>
      <c r="G103" s="53"/>
      <c r="H103" s="42"/>
      <c r="I103" s="53"/>
      <c r="J103" s="50"/>
      <c r="K103" s="17"/>
      <c r="L103" s="21"/>
      <c r="M103" s="21"/>
      <c r="N103" s="21"/>
      <c r="O103" s="21"/>
      <c r="P103" s="21"/>
      <c r="Q103" s="22"/>
      <c r="R103" s="24"/>
      <c r="S103" s="24"/>
      <c r="T103" s="10"/>
      <c r="U103" s="32"/>
      <c r="V103" s="130"/>
      <c r="W103" s="121"/>
      <c r="X103" s="32"/>
      <c r="Y103" s="32"/>
      <c r="Z103" s="32"/>
    </row>
    <row r="104" spans="1:26" ht="27" x14ac:dyDescent="0.2">
      <c r="A104" s="256" t="s">
        <v>235</v>
      </c>
      <c r="B104" s="259" t="s">
        <v>7</v>
      </c>
      <c r="C104" s="259" t="s">
        <v>236</v>
      </c>
      <c r="D104" s="256" t="s">
        <v>538</v>
      </c>
      <c r="E104" s="52"/>
      <c r="F104" s="66"/>
      <c r="G104" s="65"/>
      <c r="H104" s="64"/>
      <c r="I104" s="65"/>
      <c r="J104" s="67"/>
      <c r="K104" s="21"/>
      <c r="L104" s="69"/>
      <c r="M104" s="68"/>
      <c r="N104" s="68"/>
      <c r="O104" s="68"/>
      <c r="P104" s="70"/>
      <c r="Q104" s="22" t="s">
        <v>135</v>
      </c>
      <c r="R104" s="44" t="s">
        <v>546</v>
      </c>
      <c r="S104" s="44" t="s">
        <v>492</v>
      </c>
      <c r="T104" s="265">
        <f>328742.2+9174.2+39922+499.3+40316.1+14956+35061.4+5248.6+38.9</f>
        <v>473958.7</v>
      </c>
      <c r="U104" s="249">
        <f>14955.2+39458+38357.9+9012+326385.7+499.3+34974.4+5141.6+38.9</f>
        <v>468823.00000000006</v>
      </c>
      <c r="V104" s="268">
        <f>368413.7+43996.1+39629.4</f>
        <v>452039.2</v>
      </c>
      <c r="W104" s="249">
        <f>309258.4+39537.2+39822.5+35200.9+5319.8</f>
        <v>429138.80000000005</v>
      </c>
      <c r="X104" s="249">
        <f>309259.4+39537.3+39822.5+35200.9+5319.8</f>
        <v>429139.9</v>
      </c>
      <c r="Y104" s="249">
        <f>309259.4+39537.3+39822.5+35200.9+5319.8</f>
        <v>429139.9</v>
      </c>
      <c r="Z104" s="252"/>
    </row>
    <row r="105" spans="1:26" ht="229.5" customHeight="1" x14ac:dyDescent="0.2">
      <c r="A105" s="257"/>
      <c r="B105" s="260"/>
      <c r="C105" s="260"/>
      <c r="D105" s="257"/>
      <c r="E105" s="15"/>
      <c r="F105" s="21"/>
      <c r="G105" s="21"/>
      <c r="H105" s="21"/>
      <c r="I105" s="21"/>
      <c r="J105" s="7"/>
      <c r="K105" s="15"/>
      <c r="L105" s="196" t="s">
        <v>237</v>
      </c>
      <c r="M105" s="197"/>
      <c r="N105" s="196" t="s">
        <v>207</v>
      </c>
      <c r="O105" s="197"/>
      <c r="P105" s="196" t="s">
        <v>238</v>
      </c>
      <c r="Q105" s="177" t="s">
        <v>475</v>
      </c>
      <c r="R105" s="24"/>
      <c r="S105" s="22" t="s">
        <v>495</v>
      </c>
      <c r="T105" s="266"/>
      <c r="U105" s="250"/>
      <c r="V105" s="269"/>
      <c r="W105" s="250"/>
      <c r="X105" s="250"/>
      <c r="Y105" s="250"/>
      <c r="Z105" s="253"/>
    </row>
    <row r="106" spans="1:26" ht="148.5" x14ac:dyDescent="0.2">
      <c r="A106" s="257"/>
      <c r="B106" s="260"/>
      <c r="C106" s="260"/>
      <c r="D106" s="257"/>
      <c r="E106" s="17"/>
      <c r="F106" s="196" t="s">
        <v>112</v>
      </c>
      <c r="G106" s="197"/>
      <c r="H106" s="196" t="s">
        <v>239</v>
      </c>
      <c r="I106" s="197"/>
      <c r="J106" s="196" t="s">
        <v>601</v>
      </c>
      <c r="K106" s="171"/>
      <c r="L106" s="197"/>
      <c r="M106" s="197"/>
      <c r="N106" s="203"/>
      <c r="O106" s="197"/>
      <c r="P106" s="197"/>
      <c r="Q106" s="177" t="s">
        <v>542</v>
      </c>
      <c r="R106" s="23"/>
      <c r="S106" s="22" t="s">
        <v>543</v>
      </c>
      <c r="T106" s="266"/>
      <c r="U106" s="250"/>
      <c r="V106" s="269"/>
      <c r="W106" s="250"/>
      <c r="X106" s="250"/>
      <c r="Y106" s="250"/>
      <c r="Z106" s="253"/>
    </row>
    <row r="107" spans="1:26" ht="104.25" customHeight="1" x14ac:dyDescent="0.2">
      <c r="A107" s="257"/>
      <c r="B107" s="260"/>
      <c r="C107" s="260"/>
      <c r="D107" s="257"/>
      <c r="E107" s="17"/>
      <c r="F107" s="203"/>
      <c r="G107" s="197"/>
      <c r="H107" s="203"/>
      <c r="I107" s="197"/>
      <c r="J107" s="197"/>
      <c r="K107" s="171"/>
      <c r="L107" s="197"/>
      <c r="M107" s="197"/>
      <c r="N107" s="197"/>
      <c r="O107" s="197"/>
      <c r="P107" s="197"/>
      <c r="Q107" s="262" t="s">
        <v>544</v>
      </c>
      <c r="R107" s="222"/>
      <c r="S107" s="222" t="s">
        <v>545</v>
      </c>
      <c r="T107" s="266"/>
      <c r="U107" s="250"/>
      <c r="V107" s="269"/>
      <c r="W107" s="250"/>
      <c r="X107" s="250"/>
      <c r="Y107" s="250"/>
      <c r="Z107" s="253"/>
    </row>
    <row r="108" spans="1:26" ht="60.75" customHeight="1" x14ac:dyDescent="0.2">
      <c r="A108" s="257"/>
      <c r="B108" s="260"/>
      <c r="C108" s="260"/>
      <c r="D108" s="257"/>
      <c r="E108" s="17"/>
      <c r="F108" s="197"/>
      <c r="G108" s="197"/>
      <c r="H108" s="197"/>
      <c r="I108" s="197"/>
      <c r="J108" s="197"/>
      <c r="K108" s="171"/>
      <c r="L108" s="222" t="s">
        <v>240</v>
      </c>
      <c r="M108" s="207"/>
      <c r="N108" s="226" t="s">
        <v>102</v>
      </c>
      <c r="O108" s="207"/>
      <c r="P108" s="226" t="s">
        <v>241</v>
      </c>
      <c r="Q108" s="263"/>
      <c r="R108" s="199"/>
      <c r="S108" s="199"/>
      <c r="T108" s="266"/>
      <c r="U108" s="250"/>
      <c r="V108" s="269"/>
      <c r="W108" s="250"/>
      <c r="X108" s="250"/>
      <c r="Y108" s="250"/>
      <c r="Z108" s="253"/>
    </row>
    <row r="109" spans="1:26" ht="12.75" x14ac:dyDescent="0.2">
      <c r="A109" s="257"/>
      <c r="B109" s="260"/>
      <c r="C109" s="260"/>
      <c r="D109" s="257"/>
      <c r="E109" s="17"/>
      <c r="J109" s="7"/>
      <c r="K109" s="17"/>
      <c r="L109" s="223"/>
      <c r="M109" s="207"/>
      <c r="N109" s="227"/>
      <c r="O109" s="207"/>
      <c r="P109" s="207"/>
      <c r="Q109" s="264"/>
      <c r="R109" s="195"/>
      <c r="S109" s="195"/>
      <c r="T109" s="266"/>
      <c r="U109" s="250"/>
      <c r="V109" s="269"/>
      <c r="W109" s="250"/>
      <c r="X109" s="250"/>
      <c r="Y109" s="250"/>
      <c r="Z109" s="253"/>
    </row>
    <row r="110" spans="1:26" x14ac:dyDescent="0.2">
      <c r="A110" s="257"/>
      <c r="B110" s="260"/>
      <c r="C110" s="260"/>
      <c r="D110" s="257"/>
      <c r="E110" s="17"/>
      <c r="J110" s="7"/>
      <c r="K110" s="17"/>
      <c r="L110" s="223"/>
      <c r="M110" s="207"/>
      <c r="N110" s="227"/>
      <c r="O110" s="207"/>
      <c r="P110" s="207"/>
      <c r="Q110" s="26"/>
      <c r="R110" s="26"/>
      <c r="S110" s="26"/>
      <c r="T110" s="266"/>
      <c r="U110" s="250"/>
      <c r="V110" s="269"/>
      <c r="W110" s="250"/>
      <c r="X110" s="250"/>
      <c r="Y110" s="250"/>
      <c r="Z110" s="253"/>
    </row>
    <row r="111" spans="1:26" x14ac:dyDescent="0.2">
      <c r="A111" s="257"/>
      <c r="B111" s="260"/>
      <c r="C111" s="260"/>
      <c r="D111" s="257"/>
      <c r="E111" s="17"/>
      <c r="J111" s="7"/>
      <c r="K111" s="17"/>
      <c r="L111" s="223"/>
      <c r="M111" s="207"/>
      <c r="N111" s="227"/>
      <c r="O111" s="207"/>
      <c r="P111" s="207"/>
      <c r="Q111" s="63"/>
      <c r="R111" s="26"/>
      <c r="S111" s="26"/>
      <c r="T111" s="266"/>
      <c r="U111" s="250"/>
      <c r="V111" s="269"/>
      <c r="W111" s="250"/>
      <c r="X111" s="250"/>
      <c r="Y111" s="250"/>
      <c r="Z111" s="253"/>
    </row>
    <row r="112" spans="1:26" x14ac:dyDescent="0.2">
      <c r="A112" s="257"/>
      <c r="B112" s="260"/>
      <c r="C112" s="260"/>
      <c r="D112" s="257"/>
      <c r="E112" s="17"/>
      <c r="J112" s="7"/>
      <c r="K112" s="17"/>
      <c r="L112" s="223"/>
      <c r="M112" s="207"/>
      <c r="N112" s="227"/>
      <c r="O112" s="207"/>
      <c r="P112" s="207"/>
      <c r="Q112" s="63"/>
      <c r="R112" s="26"/>
      <c r="S112" s="26"/>
      <c r="T112" s="266"/>
      <c r="U112" s="250"/>
      <c r="V112" s="269"/>
      <c r="W112" s="250"/>
      <c r="X112" s="250"/>
      <c r="Y112" s="250"/>
      <c r="Z112" s="253"/>
    </row>
    <row r="113" spans="1:26" ht="108" x14ac:dyDescent="0.2">
      <c r="A113" s="257"/>
      <c r="B113" s="260"/>
      <c r="C113" s="260"/>
      <c r="D113" s="257"/>
      <c r="E113" s="17"/>
      <c r="J113" s="7"/>
      <c r="K113" s="17"/>
      <c r="L113" s="223"/>
      <c r="M113" s="207"/>
      <c r="N113" s="227"/>
      <c r="O113" s="207"/>
      <c r="P113" s="207"/>
      <c r="Q113" s="78" t="s">
        <v>242</v>
      </c>
      <c r="R113" s="14"/>
      <c r="S113" s="14" t="s">
        <v>496</v>
      </c>
      <c r="T113" s="266"/>
      <c r="U113" s="250"/>
      <c r="V113" s="269"/>
      <c r="W113" s="250"/>
      <c r="X113" s="250"/>
      <c r="Y113" s="250"/>
      <c r="Z113" s="253"/>
    </row>
    <row r="114" spans="1:26" ht="12.75" x14ac:dyDescent="0.2">
      <c r="A114" s="257"/>
      <c r="B114" s="260"/>
      <c r="C114" s="260"/>
      <c r="D114" s="257"/>
      <c r="E114" s="17"/>
      <c r="J114" s="7"/>
      <c r="K114" s="17"/>
      <c r="L114" s="224"/>
      <c r="M114" s="225"/>
      <c r="N114" s="228"/>
      <c r="O114" s="225"/>
      <c r="P114" s="225"/>
      <c r="Q114" s="218" t="s">
        <v>243</v>
      </c>
      <c r="R114" s="194"/>
      <c r="S114" s="194" t="s">
        <v>244</v>
      </c>
      <c r="T114" s="266"/>
      <c r="U114" s="250"/>
      <c r="V114" s="269"/>
      <c r="W114" s="250"/>
      <c r="X114" s="250"/>
      <c r="Y114" s="250"/>
      <c r="Z114" s="253"/>
    </row>
    <row r="115" spans="1:26" ht="117.75" customHeight="1" x14ac:dyDescent="0.2">
      <c r="A115" s="258"/>
      <c r="B115" s="261"/>
      <c r="C115" s="261"/>
      <c r="D115" s="258"/>
      <c r="E115" s="16"/>
      <c r="F115" s="9"/>
      <c r="G115" s="9"/>
      <c r="H115" s="9"/>
      <c r="I115" s="9"/>
      <c r="J115" s="10"/>
      <c r="K115" s="16"/>
      <c r="L115" s="9"/>
      <c r="M115" s="9"/>
      <c r="N115" s="9"/>
      <c r="O115" s="9"/>
      <c r="P115" s="10"/>
      <c r="Q115" s="220"/>
      <c r="R115" s="195"/>
      <c r="S115" s="195"/>
      <c r="T115" s="267"/>
      <c r="U115" s="251"/>
      <c r="V115" s="270"/>
      <c r="W115" s="251"/>
      <c r="X115" s="251"/>
      <c r="Y115" s="251"/>
      <c r="Z115" s="254"/>
    </row>
    <row r="116" spans="1:26" ht="27" x14ac:dyDescent="0.2">
      <c r="A116" s="194" t="s">
        <v>245</v>
      </c>
      <c r="B116" s="194" t="s">
        <v>246</v>
      </c>
      <c r="C116" s="194" t="s">
        <v>247</v>
      </c>
      <c r="D116" s="194" t="s">
        <v>170</v>
      </c>
      <c r="E116" s="15"/>
      <c r="F116" s="3"/>
      <c r="G116" s="3"/>
      <c r="H116" s="3"/>
      <c r="I116" s="3"/>
      <c r="J116" s="4"/>
      <c r="K116" s="15"/>
      <c r="L116" s="3"/>
      <c r="M116" s="3"/>
      <c r="N116" s="3"/>
      <c r="O116" s="3"/>
      <c r="P116" s="4"/>
      <c r="Q116" s="22" t="s">
        <v>135</v>
      </c>
      <c r="R116" s="22" t="s">
        <v>546</v>
      </c>
      <c r="S116" s="22" t="s">
        <v>492</v>
      </c>
      <c r="T116" s="198">
        <v>7255.6</v>
      </c>
      <c r="U116" s="198">
        <v>7255.6</v>
      </c>
      <c r="V116" s="200">
        <v>7255.6</v>
      </c>
      <c r="W116" s="198">
        <v>7255.6</v>
      </c>
      <c r="X116" s="198">
        <v>8000</v>
      </c>
      <c r="Y116" s="198">
        <v>8000</v>
      </c>
      <c r="Z116" s="194"/>
    </row>
    <row r="117" spans="1:26" x14ac:dyDescent="0.2">
      <c r="A117" s="199"/>
      <c r="B117" s="199"/>
      <c r="C117" s="199"/>
      <c r="D117" s="199"/>
      <c r="E117" s="17"/>
      <c r="F117" s="226" t="s">
        <v>112</v>
      </c>
      <c r="G117" s="207"/>
      <c r="H117" s="226" t="s">
        <v>248</v>
      </c>
      <c r="I117" s="207"/>
      <c r="J117" s="226" t="s">
        <v>601</v>
      </c>
      <c r="K117" s="17"/>
      <c r="P117" s="7"/>
      <c r="Q117" s="58"/>
      <c r="S117" s="7"/>
      <c r="T117" s="199"/>
      <c r="U117" s="199"/>
      <c r="V117" s="201"/>
      <c r="W117" s="199"/>
      <c r="X117" s="199"/>
      <c r="Y117" s="199"/>
      <c r="Z117" s="199"/>
    </row>
    <row r="118" spans="1:26" ht="12.75" x14ac:dyDescent="0.2">
      <c r="A118" s="199"/>
      <c r="B118" s="199"/>
      <c r="C118" s="199"/>
      <c r="D118" s="199"/>
      <c r="E118" s="17"/>
      <c r="F118" s="228"/>
      <c r="G118" s="225"/>
      <c r="H118" s="228"/>
      <c r="I118" s="225"/>
      <c r="J118" s="225"/>
      <c r="K118" s="17"/>
      <c r="P118" s="7"/>
      <c r="Q118" s="194" t="s">
        <v>547</v>
      </c>
      <c r="R118" s="194"/>
      <c r="S118" s="194" t="s">
        <v>530</v>
      </c>
      <c r="T118" s="199"/>
      <c r="U118" s="199"/>
      <c r="V118" s="201"/>
      <c r="W118" s="199"/>
      <c r="X118" s="199"/>
      <c r="Y118" s="199"/>
      <c r="Z118" s="199"/>
    </row>
    <row r="119" spans="1:26" ht="272.25" customHeight="1" x14ac:dyDescent="0.2">
      <c r="A119" s="199"/>
      <c r="B119" s="199"/>
      <c r="C119" s="199"/>
      <c r="D119" s="199"/>
      <c r="E119" s="17"/>
      <c r="J119" s="7"/>
      <c r="K119" s="17"/>
      <c r="P119" s="7"/>
      <c r="Q119" s="220"/>
      <c r="R119" s="195"/>
      <c r="S119" s="195"/>
      <c r="T119" s="199"/>
      <c r="U119" s="199"/>
      <c r="V119" s="201"/>
      <c r="W119" s="199"/>
      <c r="X119" s="199"/>
      <c r="Y119" s="199"/>
      <c r="Z119" s="199"/>
    </row>
    <row r="120" spans="1:26" x14ac:dyDescent="0.2">
      <c r="A120" s="195"/>
      <c r="B120" s="195"/>
      <c r="C120" s="195"/>
      <c r="D120" s="195"/>
      <c r="E120" s="16"/>
      <c r="F120" s="9"/>
      <c r="G120" s="9"/>
      <c r="H120" s="9"/>
      <c r="I120" s="9"/>
      <c r="J120" s="10"/>
      <c r="K120" s="16"/>
      <c r="L120" s="9"/>
      <c r="M120" s="9"/>
      <c r="N120" s="9"/>
      <c r="O120" s="9"/>
      <c r="P120" s="10"/>
      <c r="Q120" s="58"/>
      <c r="R120" s="21"/>
      <c r="S120" s="7"/>
      <c r="T120" s="195"/>
      <c r="U120" s="195"/>
      <c r="V120" s="202"/>
      <c r="W120" s="195"/>
      <c r="X120" s="195"/>
      <c r="Y120" s="195"/>
      <c r="Z120" s="195"/>
    </row>
    <row r="121" spans="1:26" ht="135" x14ac:dyDescent="0.2">
      <c r="A121" s="194" t="s">
        <v>249</v>
      </c>
      <c r="B121" s="194" t="s">
        <v>250</v>
      </c>
      <c r="C121" s="194" t="s">
        <v>251</v>
      </c>
      <c r="D121" s="194" t="s">
        <v>252</v>
      </c>
      <c r="E121" s="15"/>
      <c r="F121" s="3"/>
      <c r="G121" s="3"/>
      <c r="H121" s="3"/>
      <c r="I121" s="3"/>
      <c r="J121" s="4"/>
      <c r="K121" s="15"/>
      <c r="L121" s="194" t="s">
        <v>253</v>
      </c>
      <c r="M121" s="231"/>
      <c r="N121" s="204" t="s">
        <v>254</v>
      </c>
      <c r="O121" s="231"/>
      <c r="P121" s="255" t="s">
        <v>255</v>
      </c>
      <c r="Q121" s="22" t="s">
        <v>477</v>
      </c>
      <c r="R121" s="22"/>
      <c r="S121" s="22" t="s">
        <v>497</v>
      </c>
      <c r="T121" s="206">
        <v>31331.4</v>
      </c>
      <c r="U121" s="198">
        <v>31125.1</v>
      </c>
      <c r="V121" s="200">
        <v>29023.200000000001</v>
      </c>
      <c r="W121" s="198">
        <v>24880.799999999999</v>
      </c>
      <c r="X121" s="198">
        <v>24880.799999999999</v>
      </c>
      <c r="Y121" s="198">
        <v>24880.799999999999</v>
      </c>
      <c r="Z121" s="194"/>
    </row>
    <row r="122" spans="1:26" ht="121.5" x14ac:dyDescent="0.25">
      <c r="A122" s="199"/>
      <c r="B122" s="199"/>
      <c r="C122" s="199"/>
      <c r="D122" s="199"/>
      <c r="E122" s="17"/>
      <c r="F122" s="226" t="s">
        <v>256</v>
      </c>
      <c r="G122" s="207"/>
      <c r="H122" s="226" t="s">
        <v>102</v>
      </c>
      <c r="I122" s="207"/>
      <c r="J122" s="226" t="s">
        <v>257</v>
      </c>
      <c r="K122" s="17"/>
      <c r="L122" s="223"/>
      <c r="M122" s="207"/>
      <c r="N122" s="227"/>
      <c r="O122" s="207"/>
      <c r="P122" s="232"/>
      <c r="Q122" s="22" t="s">
        <v>498</v>
      </c>
      <c r="R122" s="25"/>
      <c r="S122" s="22" t="s">
        <v>499</v>
      </c>
      <c r="T122" s="207"/>
      <c r="U122" s="199"/>
      <c r="V122" s="201"/>
      <c r="W122" s="199"/>
      <c r="X122" s="199"/>
      <c r="Y122" s="199"/>
      <c r="Z122" s="199"/>
    </row>
    <row r="123" spans="1:26" ht="12.75" x14ac:dyDescent="0.2">
      <c r="A123" s="199"/>
      <c r="B123" s="199"/>
      <c r="C123" s="199"/>
      <c r="D123" s="199"/>
      <c r="E123" s="17"/>
      <c r="F123" s="227"/>
      <c r="G123" s="207"/>
      <c r="H123" s="227"/>
      <c r="I123" s="207"/>
      <c r="J123" s="207"/>
      <c r="K123" s="17"/>
      <c r="L123" s="224"/>
      <c r="M123" s="225"/>
      <c r="N123" s="228"/>
      <c r="O123" s="225"/>
      <c r="P123" s="225"/>
      <c r="Q123" s="222" t="s">
        <v>548</v>
      </c>
      <c r="R123" s="222"/>
      <c r="S123" s="222" t="s">
        <v>549</v>
      </c>
      <c r="T123" s="199"/>
      <c r="U123" s="199"/>
      <c r="V123" s="201"/>
      <c r="W123" s="199"/>
      <c r="X123" s="199"/>
      <c r="Y123" s="199"/>
      <c r="Z123" s="199"/>
    </row>
    <row r="124" spans="1:26" ht="189.75" customHeight="1" x14ac:dyDescent="0.2">
      <c r="A124" s="199"/>
      <c r="B124" s="199"/>
      <c r="C124" s="199"/>
      <c r="D124" s="199"/>
      <c r="E124" s="17"/>
      <c r="F124" s="228"/>
      <c r="G124" s="225"/>
      <c r="H124" s="228"/>
      <c r="I124" s="225"/>
      <c r="J124" s="225"/>
      <c r="K124" s="17"/>
      <c r="P124" s="7"/>
      <c r="Q124" s="205"/>
      <c r="R124" s="199"/>
      <c r="S124" s="199"/>
      <c r="T124" s="199"/>
      <c r="U124" s="199"/>
      <c r="V124" s="201"/>
      <c r="W124" s="199"/>
      <c r="X124" s="199"/>
      <c r="Y124" s="199"/>
      <c r="Z124" s="199"/>
    </row>
    <row r="125" spans="1:26" ht="14.25" customHeight="1" x14ac:dyDescent="0.2">
      <c r="A125" s="199"/>
      <c r="B125" s="199"/>
      <c r="C125" s="199"/>
      <c r="D125" s="199"/>
      <c r="E125" s="17"/>
      <c r="F125" s="226" t="s">
        <v>258</v>
      </c>
      <c r="G125" s="207"/>
      <c r="H125" s="226" t="s">
        <v>259</v>
      </c>
      <c r="I125" s="207"/>
      <c r="J125" s="226" t="s">
        <v>260</v>
      </c>
      <c r="K125" s="17"/>
      <c r="P125" s="7"/>
      <c r="Q125" s="220"/>
      <c r="R125" s="195"/>
      <c r="S125" s="195"/>
      <c r="T125" s="199"/>
      <c r="U125" s="199"/>
      <c r="V125" s="201"/>
      <c r="W125" s="199"/>
      <c r="X125" s="199"/>
      <c r="Y125" s="199"/>
      <c r="Z125" s="199"/>
    </row>
    <row r="126" spans="1:26" ht="12.75" customHeight="1" x14ac:dyDescent="0.2">
      <c r="A126" s="199"/>
      <c r="B126" s="199"/>
      <c r="C126" s="199"/>
      <c r="D126" s="199"/>
      <c r="E126" s="17"/>
      <c r="F126" s="228"/>
      <c r="G126" s="225"/>
      <c r="H126" s="228"/>
      <c r="I126" s="225"/>
      <c r="J126" s="225"/>
      <c r="K126" s="17"/>
      <c r="P126" s="7"/>
      <c r="Q126" s="106"/>
      <c r="R126" s="102"/>
      <c r="S126" s="103"/>
      <c r="T126" s="199"/>
      <c r="U126" s="199"/>
      <c r="V126" s="201"/>
      <c r="W126" s="199"/>
      <c r="X126" s="199"/>
      <c r="Y126" s="199"/>
      <c r="Z126" s="199"/>
    </row>
    <row r="127" spans="1:26" ht="86.25" customHeight="1" x14ac:dyDescent="0.2">
      <c r="A127" s="199"/>
      <c r="B127" s="199"/>
      <c r="C127" s="199"/>
      <c r="D127" s="199"/>
      <c r="E127" s="17"/>
      <c r="F127" s="226" t="s">
        <v>112</v>
      </c>
      <c r="G127" s="207"/>
      <c r="H127" s="226" t="s">
        <v>261</v>
      </c>
      <c r="I127" s="207"/>
      <c r="J127" s="168" t="s">
        <v>601</v>
      </c>
      <c r="K127" s="17"/>
      <c r="P127" s="7"/>
      <c r="Q127" s="106" t="s">
        <v>550</v>
      </c>
      <c r="R127" s="102"/>
      <c r="S127" s="113" t="s">
        <v>549</v>
      </c>
      <c r="T127" s="199"/>
      <c r="U127" s="199"/>
      <c r="V127" s="201"/>
      <c r="W127" s="199"/>
      <c r="X127" s="199"/>
      <c r="Y127" s="199"/>
      <c r="Z127" s="199"/>
    </row>
    <row r="128" spans="1:26" x14ac:dyDescent="0.2">
      <c r="A128" s="194" t="s">
        <v>262</v>
      </c>
      <c r="B128" s="194" t="s">
        <v>263</v>
      </c>
      <c r="C128" s="194" t="s">
        <v>264</v>
      </c>
      <c r="D128" s="194" t="s">
        <v>252</v>
      </c>
      <c r="E128" s="15"/>
      <c r="F128" s="3"/>
      <c r="G128" s="3"/>
      <c r="H128" s="3"/>
      <c r="I128" s="3"/>
      <c r="J128" s="4"/>
      <c r="K128" s="15"/>
      <c r="L128" s="194" t="s">
        <v>265</v>
      </c>
      <c r="M128" s="231"/>
      <c r="N128" s="204" t="s">
        <v>266</v>
      </c>
      <c r="O128" s="231"/>
      <c r="P128" s="204" t="s">
        <v>267</v>
      </c>
      <c r="Q128" s="75"/>
      <c r="R128" s="26"/>
      <c r="S128" s="26"/>
      <c r="T128" s="198">
        <v>36636.9</v>
      </c>
      <c r="U128" s="198">
        <v>36561.1</v>
      </c>
      <c r="V128" s="200">
        <v>36078</v>
      </c>
      <c r="W128" s="198">
        <v>34810.5</v>
      </c>
      <c r="X128" s="198">
        <v>34810.5</v>
      </c>
      <c r="Y128" s="198">
        <v>34810.5</v>
      </c>
      <c r="Z128" s="194"/>
    </row>
    <row r="129" spans="1:26" ht="229.5" x14ac:dyDescent="0.2">
      <c r="A129" s="240"/>
      <c r="B129" s="240"/>
      <c r="C129" s="240"/>
      <c r="D129" s="240"/>
      <c r="E129" s="17"/>
      <c r="F129" s="21"/>
      <c r="G129" s="21"/>
      <c r="H129" s="21"/>
      <c r="I129" s="21"/>
      <c r="J129" s="7"/>
      <c r="K129" s="17"/>
      <c r="L129" s="243"/>
      <c r="M129" s="207"/>
      <c r="N129" s="244"/>
      <c r="O129" s="207"/>
      <c r="P129" s="244"/>
      <c r="Q129" s="22" t="s">
        <v>479</v>
      </c>
      <c r="R129" s="22"/>
      <c r="S129" s="22" t="s">
        <v>495</v>
      </c>
      <c r="T129" s="245"/>
      <c r="U129" s="246"/>
      <c r="V129" s="247"/>
      <c r="W129" s="246"/>
      <c r="X129" s="246"/>
      <c r="Y129" s="246"/>
      <c r="Z129" s="240"/>
    </row>
    <row r="130" spans="1:26" ht="204" customHeight="1" x14ac:dyDescent="0.25">
      <c r="A130" s="199"/>
      <c r="B130" s="199"/>
      <c r="C130" s="199"/>
      <c r="D130" s="199"/>
      <c r="E130" s="17"/>
      <c r="F130" s="226" t="s">
        <v>112</v>
      </c>
      <c r="G130" s="207"/>
      <c r="H130" s="226" t="s">
        <v>268</v>
      </c>
      <c r="I130" s="207"/>
      <c r="J130" s="226" t="s">
        <v>601</v>
      </c>
      <c r="K130" s="17"/>
      <c r="L130" s="223"/>
      <c r="M130" s="207"/>
      <c r="N130" s="227"/>
      <c r="O130" s="207"/>
      <c r="P130" s="232"/>
      <c r="Q130" s="173" t="s">
        <v>476</v>
      </c>
      <c r="R130" s="174"/>
      <c r="S130" s="173" t="s">
        <v>500</v>
      </c>
      <c r="T130" s="207"/>
      <c r="U130" s="199"/>
      <c r="V130" s="201"/>
      <c r="W130" s="199"/>
      <c r="X130" s="199"/>
      <c r="Y130" s="199"/>
      <c r="Z130" s="199"/>
    </row>
    <row r="131" spans="1:26" ht="12.75" x14ac:dyDescent="0.2">
      <c r="A131" s="199"/>
      <c r="B131" s="199"/>
      <c r="C131" s="199"/>
      <c r="D131" s="199"/>
      <c r="E131" s="17"/>
      <c r="F131" s="227"/>
      <c r="G131" s="207"/>
      <c r="H131" s="227"/>
      <c r="I131" s="207"/>
      <c r="J131" s="207"/>
      <c r="K131" s="17"/>
      <c r="L131" s="224"/>
      <c r="M131" s="225"/>
      <c r="N131" s="228"/>
      <c r="O131" s="225"/>
      <c r="P131" s="225"/>
      <c r="Q131" s="222" t="s">
        <v>551</v>
      </c>
      <c r="R131" s="222"/>
      <c r="S131" s="222" t="s">
        <v>549</v>
      </c>
      <c r="T131" s="199"/>
      <c r="U131" s="199"/>
      <c r="V131" s="201"/>
      <c r="W131" s="199"/>
      <c r="X131" s="199"/>
      <c r="Y131" s="199"/>
      <c r="Z131" s="199"/>
    </row>
    <row r="132" spans="1:26" ht="133.5" customHeight="1" x14ac:dyDescent="0.2">
      <c r="A132" s="199"/>
      <c r="B132" s="199"/>
      <c r="C132" s="199"/>
      <c r="D132" s="199"/>
      <c r="E132" s="17"/>
      <c r="F132" s="228"/>
      <c r="G132" s="225"/>
      <c r="H132" s="228"/>
      <c r="I132" s="225"/>
      <c r="J132" s="225"/>
      <c r="K132" s="17"/>
      <c r="L132" s="194" t="s">
        <v>265</v>
      </c>
      <c r="M132" s="231"/>
      <c r="N132" s="204" t="s">
        <v>269</v>
      </c>
      <c r="O132" s="231"/>
      <c r="P132" s="204" t="s">
        <v>267</v>
      </c>
      <c r="Q132" s="205"/>
      <c r="R132" s="199"/>
      <c r="S132" s="199"/>
      <c r="T132" s="199"/>
      <c r="U132" s="199"/>
      <c r="V132" s="201"/>
      <c r="W132" s="199"/>
      <c r="X132" s="199"/>
      <c r="Y132" s="199"/>
      <c r="Z132" s="199"/>
    </row>
    <row r="133" spans="1:26" ht="9" customHeight="1" x14ac:dyDescent="0.2">
      <c r="A133" s="199"/>
      <c r="B133" s="199"/>
      <c r="C133" s="199"/>
      <c r="D133" s="199"/>
      <c r="E133" s="17"/>
      <c r="F133" s="226" t="s">
        <v>270</v>
      </c>
      <c r="G133" s="207"/>
      <c r="H133" s="226" t="s">
        <v>271</v>
      </c>
      <c r="I133" s="207"/>
      <c r="J133" s="226" t="s">
        <v>272</v>
      </c>
      <c r="K133" s="17"/>
      <c r="L133" s="223"/>
      <c r="M133" s="207"/>
      <c r="N133" s="227"/>
      <c r="O133" s="207"/>
      <c r="P133" s="207"/>
      <c r="Q133" s="220"/>
      <c r="R133" s="195"/>
      <c r="S133" s="195"/>
      <c r="T133" s="199"/>
      <c r="U133" s="199"/>
      <c r="V133" s="201"/>
      <c r="W133" s="199"/>
      <c r="X133" s="199"/>
      <c r="Y133" s="199"/>
      <c r="Z133" s="199"/>
    </row>
    <row r="134" spans="1:26" ht="191.25" customHeight="1" x14ac:dyDescent="0.2">
      <c r="A134" s="199"/>
      <c r="B134" s="199"/>
      <c r="C134" s="199"/>
      <c r="D134" s="199"/>
      <c r="E134" s="17"/>
      <c r="F134" s="235"/>
      <c r="G134" s="207"/>
      <c r="H134" s="235"/>
      <c r="I134" s="207"/>
      <c r="J134" s="226"/>
      <c r="K134" s="17"/>
      <c r="L134" s="223"/>
      <c r="M134" s="207"/>
      <c r="N134" s="227"/>
      <c r="O134" s="207"/>
      <c r="P134" s="207"/>
      <c r="Q134" s="190" t="s">
        <v>552</v>
      </c>
      <c r="R134" s="188"/>
      <c r="S134" s="190" t="s">
        <v>549</v>
      </c>
      <c r="T134" s="199"/>
      <c r="U134" s="199"/>
      <c r="V134" s="201"/>
      <c r="W134" s="199"/>
      <c r="X134" s="199"/>
      <c r="Y134" s="199"/>
      <c r="Z134" s="199"/>
    </row>
    <row r="135" spans="1:26" s="189" customFormat="1" ht="216.75" customHeight="1" x14ac:dyDescent="0.2">
      <c r="A135" s="199"/>
      <c r="B135" s="199"/>
      <c r="C135" s="199"/>
      <c r="D135" s="199"/>
      <c r="E135" s="191"/>
      <c r="F135" s="244"/>
      <c r="G135" s="207"/>
      <c r="H135" s="244"/>
      <c r="I135" s="207"/>
      <c r="J135" s="248"/>
      <c r="K135" s="191"/>
      <c r="L135" s="223"/>
      <c r="M135" s="207"/>
      <c r="N135" s="227"/>
      <c r="O135" s="207"/>
      <c r="P135" s="232"/>
      <c r="Q135" s="192" t="s">
        <v>611</v>
      </c>
      <c r="R135" s="193"/>
      <c r="S135" s="192"/>
      <c r="T135" s="207"/>
      <c r="U135" s="199"/>
      <c r="V135" s="201"/>
      <c r="W135" s="199"/>
      <c r="X135" s="199"/>
      <c r="Y135" s="199"/>
      <c r="Z135" s="199"/>
    </row>
    <row r="136" spans="1:26" ht="206.25" customHeight="1" x14ac:dyDescent="0.2">
      <c r="A136" s="199"/>
      <c r="B136" s="199"/>
      <c r="C136" s="199"/>
      <c r="D136" s="199"/>
      <c r="E136" s="17"/>
      <c r="F136" s="244"/>
      <c r="G136" s="207"/>
      <c r="H136" s="244"/>
      <c r="I136" s="207"/>
      <c r="J136" s="248"/>
      <c r="K136" s="17"/>
      <c r="L136" s="223"/>
      <c r="M136" s="207"/>
      <c r="N136" s="227"/>
      <c r="O136" s="207"/>
      <c r="P136" s="207"/>
      <c r="Q136" s="140" t="s">
        <v>553</v>
      </c>
      <c r="R136" s="138"/>
      <c r="S136" s="140" t="s">
        <v>549</v>
      </c>
      <c r="T136" s="199"/>
      <c r="U136" s="199"/>
      <c r="V136" s="201"/>
      <c r="W136" s="199"/>
      <c r="X136" s="199"/>
      <c r="Y136" s="199"/>
      <c r="Z136" s="199"/>
    </row>
    <row r="137" spans="1:26" ht="270" x14ac:dyDescent="0.2">
      <c r="A137" s="142" t="s">
        <v>570</v>
      </c>
      <c r="B137" s="142" t="s">
        <v>554</v>
      </c>
      <c r="C137" s="142" t="s">
        <v>555</v>
      </c>
      <c r="D137" s="149" t="s">
        <v>252</v>
      </c>
      <c r="E137" s="142"/>
      <c r="F137" s="142" t="s">
        <v>112</v>
      </c>
      <c r="G137" s="142"/>
      <c r="H137" s="142" t="s">
        <v>284</v>
      </c>
      <c r="I137" s="142"/>
      <c r="J137" s="168" t="s">
        <v>601</v>
      </c>
      <c r="K137" s="142"/>
      <c r="L137" s="142"/>
      <c r="M137" s="142"/>
      <c r="N137" s="142"/>
      <c r="O137" s="142"/>
      <c r="P137" s="142"/>
      <c r="Q137" s="142" t="s">
        <v>556</v>
      </c>
      <c r="R137" s="142"/>
      <c r="S137" s="142" t="s">
        <v>549</v>
      </c>
      <c r="T137" s="142"/>
      <c r="U137" s="142"/>
      <c r="V137" s="156"/>
      <c r="W137" s="142"/>
      <c r="X137" s="142"/>
      <c r="Y137" s="142"/>
      <c r="Z137" s="142"/>
    </row>
    <row r="138" spans="1:26" ht="27" x14ac:dyDescent="0.2">
      <c r="A138" s="222" t="s">
        <v>273</v>
      </c>
      <c r="B138" s="222" t="s">
        <v>274</v>
      </c>
      <c r="C138" s="222" t="s">
        <v>275</v>
      </c>
      <c r="D138" s="222" t="s">
        <v>276</v>
      </c>
      <c r="E138" s="143"/>
      <c r="F138" s="145"/>
      <c r="G138" s="145"/>
      <c r="H138" s="145"/>
      <c r="I138" s="145"/>
      <c r="J138" s="141"/>
      <c r="K138" s="143"/>
      <c r="L138" s="145"/>
      <c r="M138" s="145"/>
      <c r="N138" s="145"/>
      <c r="O138" s="145"/>
      <c r="P138" s="141"/>
      <c r="Q138" s="59" t="s">
        <v>135</v>
      </c>
      <c r="R138" s="59" t="s">
        <v>546</v>
      </c>
      <c r="S138" s="59" t="s">
        <v>492</v>
      </c>
      <c r="T138" s="234">
        <v>17030.2</v>
      </c>
      <c r="U138" s="234">
        <v>16776.2</v>
      </c>
      <c r="V138" s="241">
        <v>20026.8</v>
      </c>
      <c r="W138" s="242">
        <v>18640.8</v>
      </c>
      <c r="X138" s="242">
        <v>18640.8</v>
      </c>
      <c r="Y138" s="242">
        <v>18640.8</v>
      </c>
      <c r="Z138" s="222"/>
    </row>
    <row r="139" spans="1:26" ht="162" x14ac:dyDescent="0.2">
      <c r="A139" s="199"/>
      <c r="B139" s="199"/>
      <c r="C139" s="199"/>
      <c r="D139" s="199"/>
      <c r="E139" s="17"/>
      <c r="F139" s="196" t="s">
        <v>112</v>
      </c>
      <c r="G139" s="197"/>
      <c r="H139" s="196" t="s">
        <v>277</v>
      </c>
      <c r="I139" s="197"/>
      <c r="J139" s="168" t="s">
        <v>601</v>
      </c>
      <c r="K139" s="85"/>
      <c r="P139" s="21"/>
      <c r="Q139" s="22" t="s">
        <v>557</v>
      </c>
      <c r="R139" s="23"/>
      <c r="S139" s="22" t="s">
        <v>603</v>
      </c>
      <c r="T139" s="207"/>
      <c r="U139" s="199"/>
      <c r="V139" s="201"/>
      <c r="W139" s="199"/>
      <c r="X139" s="199"/>
      <c r="Y139" s="199"/>
      <c r="Z139" s="199"/>
    </row>
    <row r="140" spans="1:26" ht="69" customHeight="1" x14ac:dyDescent="0.2">
      <c r="A140" s="199"/>
      <c r="B140" s="199"/>
      <c r="C140" s="199"/>
      <c r="D140" s="199"/>
      <c r="E140" s="17"/>
      <c r="F140" s="91" t="s">
        <v>278</v>
      </c>
      <c r="G140" s="112"/>
      <c r="H140" s="90" t="s">
        <v>254</v>
      </c>
      <c r="I140" s="81"/>
      <c r="J140" s="89" t="s">
        <v>279</v>
      </c>
      <c r="K140" s="17"/>
      <c r="P140" s="7"/>
      <c r="Q140" s="84"/>
      <c r="R140" s="79"/>
      <c r="S140" s="79"/>
      <c r="T140" s="199"/>
      <c r="U140" s="199"/>
      <c r="V140" s="201"/>
      <c r="W140" s="199"/>
      <c r="X140" s="199"/>
      <c r="Y140" s="199"/>
      <c r="Z140" s="199"/>
    </row>
    <row r="141" spans="1:26" ht="27" x14ac:dyDescent="0.2">
      <c r="A141" s="194" t="s">
        <v>280</v>
      </c>
      <c r="B141" s="194" t="s">
        <v>281</v>
      </c>
      <c r="C141" s="194" t="s">
        <v>282</v>
      </c>
      <c r="D141" s="194" t="s">
        <v>283</v>
      </c>
      <c r="E141" s="15"/>
      <c r="F141" s="3"/>
      <c r="G141" s="3"/>
      <c r="H141" s="3"/>
      <c r="I141" s="3"/>
      <c r="J141" s="4"/>
      <c r="K141" s="15"/>
      <c r="L141" s="194" t="s">
        <v>265</v>
      </c>
      <c r="M141" s="231"/>
      <c r="N141" s="204" t="s">
        <v>266</v>
      </c>
      <c r="O141" s="231"/>
      <c r="P141" s="204" t="s">
        <v>267</v>
      </c>
      <c r="Q141" s="22" t="s">
        <v>135</v>
      </c>
      <c r="R141" s="22" t="s">
        <v>558</v>
      </c>
      <c r="S141" s="22" t="s">
        <v>492</v>
      </c>
      <c r="T141" s="198">
        <v>44.8</v>
      </c>
      <c r="U141" s="198">
        <v>44.8</v>
      </c>
      <c r="V141" s="200">
        <f>118.8+58.5</f>
        <v>177.3</v>
      </c>
      <c r="W141" s="198">
        <v>60.8</v>
      </c>
      <c r="X141" s="198">
        <v>60.8</v>
      </c>
      <c r="Y141" s="198">
        <v>60.8</v>
      </c>
      <c r="Z141" s="194"/>
    </row>
    <row r="142" spans="1:26" ht="87" customHeight="1" x14ac:dyDescent="0.2">
      <c r="A142" s="199"/>
      <c r="B142" s="199"/>
      <c r="C142" s="199"/>
      <c r="D142" s="199"/>
      <c r="E142" s="17"/>
      <c r="F142" s="226" t="s">
        <v>112</v>
      </c>
      <c r="G142" s="207"/>
      <c r="H142" s="226" t="s">
        <v>284</v>
      </c>
      <c r="I142" s="207"/>
      <c r="J142" s="226" t="s">
        <v>114</v>
      </c>
      <c r="K142" s="17"/>
      <c r="L142" s="223"/>
      <c r="M142" s="207"/>
      <c r="N142" s="227"/>
      <c r="O142" s="207"/>
      <c r="P142" s="207"/>
      <c r="Q142" s="58"/>
      <c r="S142" s="7"/>
      <c r="T142" s="199"/>
      <c r="U142" s="199"/>
      <c r="V142" s="201"/>
      <c r="W142" s="199"/>
      <c r="X142" s="199"/>
      <c r="Y142" s="199"/>
      <c r="Z142" s="199"/>
    </row>
    <row r="143" spans="1:26" ht="34.5" customHeight="1" x14ac:dyDescent="0.2">
      <c r="A143" s="199"/>
      <c r="B143" s="199"/>
      <c r="C143" s="199"/>
      <c r="D143" s="199"/>
      <c r="E143" s="17"/>
      <c r="F143" s="227"/>
      <c r="G143" s="207"/>
      <c r="H143" s="227"/>
      <c r="I143" s="207"/>
      <c r="J143" s="207"/>
      <c r="K143" s="17"/>
      <c r="L143" s="224"/>
      <c r="M143" s="225"/>
      <c r="N143" s="228"/>
      <c r="O143" s="225"/>
      <c r="P143" s="225"/>
      <c r="Q143" s="194" t="s">
        <v>501</v>
      </c>
      <c r="R143" s="194"/>
      <c r="S143" s="194" t="s">
        <v>285</v>
      </c>
      <c r="T143" s="199"/>
      <c r="U143" s="199"/>
      <c r="V143" s="201"/>
      <c r="W143" s="199"/>
      <c r="X143" s="199"/>
      <c r="Y143" s="199"/>
      <c r="Z143" s="199"/>
    </row>
    <row r="144" spans="1:26" ht="12.75" x14ac:dyDescent="0.2">
      <c r="A144" s="199"/>
      <c r="B144" s="199"/>
      <c r="C144" s="199"/>
      <c r="D144" s="199"/>
      <c r="E144" s="17"/>
      <c r="F144" s="228"/>
      <c r="G144" s="225"/>
      <c r="H144" s="228"/>
      <c r="I144" s="225"/>
      <c r="J144" s="225"/>
      <c r="K144" s="17"/>
      <c r="L144" s="194" t="s">
        <v>265</v>
      </c>
      <c r="M144" s="231"/>
      <c r="N144" s="204" t="s">
        <v>269</v>
      </c>
      <c r="O144" s="231"/>
      <c r="P144" s="204" t="s">
        <v>267</v>
      </c>
      <c r="Q144" s="205"/>
      <c r="R144" s="199"/>
      <c r="S144" s="199"/>
      <c r="T144" s="199"/>
      <c r="U144" s="199"/>
      <c r="V144" s="201"/>
      <c r="W144" s="199"/>
      <c r="X144" s="199"/>
      <c r="Y144" s="199"/>
      <c r="Z144" s="199"/>
    </row>
    <row r="145" spans="1:26" ht="90" customHeight="1" x14ac:dyDescent="0.2">
      <c r="A145" s="199"/>
      <c r="B145" s="199"/>
      <c r="C145" s="199"/>
      <c r="D145" s="199"/>
      <c r="E145" s="17"/>
      <c r="J145" s="7"/>
      <c r="K145" s="17"/>
      <c r="L145" s="223"/>
      <c r="M145" s="207"/>
      <c r="N145" s="227"/>
      <c r="O145" s="207"/>
      <c r="P145" s="207"/>
      <c r="Q145" s="220"/>
      <c r="R145" s="195"/>
      <c r="S145" s="195"/>
      <c r="T145" s="199"/>
      <c r="U145" s="199"/>
      <c r="V145" s="201"/>
      <c r="W145" s="199"/>
      <c r="X145" s="199"/>
      <c r="Y145" s="199"/>
      <c r="Z145" s="199"/>
    </row>
    <row r="146" spans="1:26" ht="27" x14ac:dyDescent="0.2">
      <c r="A146" s="239" t="s">
        <v>286</v>
      </c>
      <c r="B146" s="194" t="s">
        <v>287</v>
      </c>
      <c r="C146" s="194" t="s">
        <v>288</v>
      </c>
      <c r="D146" s="194" t="s">
        <v>151</v>
      </c>
      <c r="E146" s="15"/>
      <c r="F146" s="68"/>
      <c r="G146" s="68"/>
      <c r="H146" s="68"/>
      <c r="I146" s="68"/>
      <c r="J146" s="118"/>
      <c r="K146" s="15"/>
      <c r="L146" s="3"/>
      <c r="M146" s="3"/>
      <c r="N146" s="3"/>
      <c r="O146" s="3"/>
      <c r="P146" s="4"/>
      <c r="Q146" s="22" t="s">
        <v>135</v>
      </c>
      <c r="R146" s="22" t="s">
        <v>562</v>
      </c>
      <c r="S146" s="22" t="s">
        <v>492</v>
      </c>
      <c r="T146" s="198">
        <v>2520.4</v>
      </c>
      <c r="U146" s="198">
        <v>2505.1999999999998</v>
      </c>
      <c r="V146" s="200">
        <v>2503.6999999999998</v>
      </c>
      <c r="W146" s="198">
        <v>2587.8000000000002</v>
      </c>
      <c r="X146" s="198">
        <v>2587.8000000000002</v>
      </c>
      <c r="Y146" s="198">
        <v>2587.8000000000002</v>
      </c>
      <c r="Z146" s="194"/>
    </row>
    <row r="147" spans="1:26" x14ac:dyDescent="0.2">
      <c r="A147" s="240"/>
      <c r="B147" s="199"/>
      <c r="C147" s="199"/>
      <c r="D147" s="199"/>
      <c r="E147" s="17"/>
      <c r="F147" s="226" t="s">
        <v>112</v>
      </c>
      <c r="G147" s="207"/>
      <c r="H147" s="226" t="s">
        <v>289</v>
      </c>
      <c r="I147" s="207"/>
      <c r="J147" s="226" t="s">
        <v>601</v>
      </c>
      <c r="K147" s="17"/>
      <c r="P147" s="7"/>
      <c r="Q147" s="58"/>
      <c r="S147" s="7"/>
      <c r="T147" s="199"/>
      <c r="U147" s="199"/>
      <c r="V147" s="201"/>
      <c r="W147" s="199"/>
      <c r="X147" s="199"/>
      <c r="Y147" s="199"/>
      <c r="Z147" s="199"/>
    </row>
    <row r="148" spans="1:26" ht="12.75" x14ac:dyDescent="0.2">
      <c r="A148" s="240"/>
      <c r="B148" s="199"/>
      <c r="C148" s="199"/>
      <c r="D148" s="199"/>
      <c r="E148" s="17"/>
      <c r="F148" s="228"/>
      <c r="G148" s="225"/>
      <c r="H148" s="228"/>
      <c r="I148" s="225"/>
      <c r="J148" s="225"/>
      <c r="K148" s="17"/>
      <c r="P148" s="7"/>
      <c r="Q148" s="218"/>
      <c r="R148" s="194"/>
      <c r="S148" s="194"/>
      <c r="T148" s="199"/>
      <c r="U148" s="199"/>
      <c r="V148" s="201"/>
      <c r="W148" s="199"/>
      <c r="X148" s="199"/>
      <c r="Y148" s="199"/>
      <c r="Z148" s="199"/>
    </row>
    <row r="149" spans="1:26" ht="7.5" customHeight="1" x14ac:dyDescent="0.2">
      <c r="A149" s="240"/>
      <c r="B149" s="199"/>
      <c r="C149" s="199"/>
      <c r="D149" s="199"/>
      <c r="E149" s="17"/>
      <c r="J149" s="7"/>
      <c r="K149" s="17"/>
      <c r="P149" s="7"/>
      <c r="Q149" s="220"/>
      <c r="R149" s="195"/>
      <c r="S149" s="195"/>
      <c r="T149" s="199"/>
      <c r="U149" s="199"/>
      <c r="V149" s="201"/>
      <c r="W149" s="199"/>
      <c r="X149" s="199"/>
      <c r="Y149" s="199"/>
      <c r="Z149" s="199"/>
    </row>
    <row r="150" spans="1:26" ht="233.25" customHeight="1" x14ac:dyDescent="0.2">
      <c r="A150" s="222"/>
      <c r="B150" s="195"/>
      <c r="C150" s="195"/>
      <c r="D150" s="195"/>
      <c r="E150" s="16"/>
      <c r="F150" s="9"/>
      <c r="G150" s="9"/>
      <c r="H150" s="9"/>
      <c r="I150" s="9"/>
      <c r="J150" s="10"/>
      <c r="K150" s="16"/>
      <c r="L150" s="9"/>
      <c r="M150" s="9"/>
      <c r="N150" s="9"/>
      <c r="O150" s="9"/>
      <c r="P150" s="10"/>
      <c r="Q150" s="14" t="s">
        <v>559</v>
      </c>
      <c r="R150" s="14"/>
      <c r="S150" s="14" t="s">
        <v>290</v>
      </c>
      <c r="T150" s="195"/>
      <c r="U150" s="195"/>
      <c r="V150" s="202"/>
      <c r="W150" s="195"/>
      <c r="X150" s="195"/>
      <c r="Y150" s="195"/>
      <c r="Z150" s="195"/>
    </row>
    <row r="151" spans="1:26" ht="27" x14ac:dyDescent="0.2">
      <c r="A151" s="194" t="s">
        <v>291</v>
      </c>
      <c r="B151" s="194" t="s">
        <v>292</v>
      </c>
      <c r="C151" s="194" t="s">
        <v>293</v>
      </c>
      <c r="D151" s="194" t="s">
        <v>294</v>
      </c>
      <c r="E151" s="15"/>
      <c r="F151" s="3"/>
      <c r="G151" s="3"/>
      <c r="H151" s="3"/>
      <c r="I151" s="3"/>
      <c r="J151" s="4"/>
      <c r="K151" s="15"/>
      <c r="L151" s="194" t="s">
        <v>295</v>
      </c>
      <c r="M151" s="231"/>
      <c r="N151" s="204" t="s">
        <v>102</v>
      </c>
      <c r="O151" s="231"/>
      <c r="P151" s="204" t="s">
        <v>296</v>
      </c>
      <c r="Q151" s="22" t="s">
        <v>135</v>
      </c>
      <c r="R151" s="22" t="s">
        <v>561</v>
      </c>
      <c r="S151" s="22" t="s">
        <v>492</v>
      </c>
      <c r="T151" s="237">
        <v>500</v>
      </c>
      <c r="U151" s="237">
        <v>499.2</v>
      </c>
      <c r="V151" s="200">
        <v>500</v>
      </c>
      <c r="W151" s="198">
        <v>500</v>
      </c>
      <c r="X151" s="198">
        <v>500</v>
      </c>
      <c r="Y151" s="198">
        <v>500</v>
      </c>
      <c r="Z151" s="194"/>
    </row>
    <row r="152" spans="1:26" x14ac:dyDescent="0.2">
      <c r="A152" s="199"/>
      <c r="B152" s="199"/>
      <c r="C152" s="199"/>
      <c r="D152" s="199"/>
      <c r="E152" s="17"/>
      <c r="F152" s="226" t="s">
        <v>297</v>
      </c>
      <c r="G152" s="207"/>
      <c r="H152" s="226" t="s">
        <v>298</v>
      </c>
      <c r="I152" s="207"/>
      <c r="J152" s="226" t="s">
        <v>299</v>
      </c>
      <c r="K152" s="17"/>
      <c r="L152" s="223"/>
      <c r="M152" s="207"/>
      <c r="N152" s="227"/>
      <c r="O152" s="207"/>
      <c r="P152" s="232"/>
      <c r="Q152" s="22"/>
      <c r="R152" s="23"/>
      <c r="S152" s="24"/>
      <c r="T152" s="238"/>
      <c r="U152" s="219"/>
      <c r="V152" s="201"/>
      <c r="W152" s="199"/>
      <c r="X152" s="199"/>
      <c r="Y152" s="199"/>
      <c r="Z152" s="199"/>
    </row>
    <row r="153" spans="1:26" ht="12.75" x14ac:dyDescent="0.2">
      <c r="A153" s="199"/>
      <c r="B153" s="199"/>
      <c r="C153" s="199"/>
      <c r="D153" s="199"/>
      <c r="E153" s="17"/>
      <c r="F153" s="227"/>
      <c r="G153" s="207"/>
      <c r="H153" s="227"/>
      <c r="I153" s="207"/>
      <c r="J153" s="207"/>
      <c r="K153" s="17"/>
      <c r="L153" s="224"/>
      <c r="M153" s="225"/>
      <c r="N153" s="228"/>
      <c r="O153" s="225"/>
      <c r="P153" s="225"/>
      <c r="Q153" s="222" t="s">
        <v>502</v>
      </c>
      <c r="R153" s="222"/>
      <c r="S153" s="222" t="s">
        <v>300</v>
      </c>
      <c r="T153" s="219"/>
      <c r="U153" s="219"/>
      <c r="V153" s="201"/>
      <c r="W153" s="199"/>
      <c r="X153" s="199"/>
      <c r="Y153" s="199"/>
      <c r="Z153" s="199"/>
    </row>
    <row r="154" spans="1:26" ht="72.75" customHeight="1" x14ac:dyDescent="0.2">
      <c r="A154" s="199"/>
      <c r="B154" s="199"/>
      <c r="C154" s="199"/>
      <c r="D154" s="199"/>
      <c r="E154" s="17"/>
      <c r="F154" s="228"/>
      <c r="G154" s="225"/>
      <c r="H154" s="228"/>
      <c r="I154" s="225"/>
      <c r="J154" s="225"/>
      <c r="K154" s="17"/>
      <c r="P154" s="7"/>
      <c r="Q154" s="205"/>
      <c r="R154" s="199"/>
      <c r="S154" s="199"/>
      <c r="T154" s="219"/>
      <c r="U154" s="219"/>
      <c r="V154" s="201"/>
      <c r="W154" s="199"/>
      <c r="X154" s="199"/>
      <c r="Y154" s="199"/>
      <c r="Z154" s="199"/>
    </row>
    <row r="155" spans="1:26" ht="86.25" customHeight="1" x14ac:dyDescent="0.2">
      <c r="A155" s="199"/>
      <c r="B155" s="199"/>
      <c r="C155" s="199"/>
      <c r="D155" s="199"/>
      <c r="E155" s="17"/>
      <c r="F155" s="226" t="s">
        <v>112</v>
      </c>
      <c r="G155" s="207"/>
      <c r="H155" s="226" t="s">
        <v>301</v>
      </c>
      <c r="I155" s="207"/>
      <c r="J155" s="168" t="s">
        <v>601</v>
      </c>
      <c r="K155" s="17"/>
      <c r="P155" s="7"/>
      <c r="Q155" s="220"/>
      <c r="R155" s="195"/>
      <c r="S155" s="195"/>
      <c r="T155" s="219"/>
      <c r="U155" s="219"/>
      <c r="V155" s="201"/>
      <c r="W155" s="199"/>
      <c r="X155" s="199"/>
      <c r="Y155" s="199"/>
      <c r="Z155" s="199"/>
    </row>
    <row r="156" spans="1:26" ht="27" x14ac:dyDescent="0.2">
      <c r="A156" s="194" t="s">
        <v>302</v>
      </c>
      <c r="B156" s="194" t="s">
        <v>303</v>
      </c>
      <c r="C156" s="194" t="s">
        <v>304</v>
      </c>
      <c r="D156" s="194" t="s">
        <v>305</v>
      </c>
      <c r="E156" s="15"/>
      <c r="F156" s="3"/>
      <c r="G156" s="3"/>
      <c r="H156" s="3"/>
      <c r="I156" s="3"/>
      <c r="J156" s="4"/>
      <c r="K156" s="15"/>
      <c r="L156" s="194" t="s">
        <v>306</v>
      </c>
      <c r="M156" s="231"/>
      <c r="N156" s="204" t="s">
        <v>102</v>
      </c>
      <c r="O156" s="231"/>
      <c r="P156" s="204" t="s">
        <v>307</v>
      </c>
      <c r="Q156" s="22" t="s">
        <v>135</v>
      </c>
      <c r="R156" s="22" t="s">
        <v>560</v>
      </c>
      <c r="S156" s="22" t="s">
        <v>492</v>
      </c>
      <c r="T156" s="198">
        <v>0</v>
      </c>
      <c r="U156" s="198">
        <v>0</v>
      </c>
      <c r="V156" s="200">
        <v>0</v>
      </c>
      <c r="W156" s="198">
        <v>416.2</v>
      </c>
      <c r="X156" s="198">
        <v>0</v>
      </c>
      <c r="Y156" s="198">
        <v>0</v>
      </c>
      <c r="Z156" s="194"/>
    </row>
    <row r="157" spans="1:26" ht="121.5" x14ac:dyDescent="0.2">
      <c r="A157" s="199"/>
      <c r="B157" s="199"/>
      <c r="C157" s="199"/>
      <c r="D157" s="199"/>
      <c r="E157" s="17"/>
      <c r="F157" s="226" t="s">
        <v>308</v>
      </c>
      <c r="G157" s="207"/>
      <c r="H157" s="226" t="s">
        <v>309</v>
      </c>
      <c r="I157" s="207"/>
      <c r="J157" s="226" t="s">
        <v>310</v>
      </c>
      <c r="K157" s="17"/>
      <c r="L157" s="223"/>
      <c r="M157" s="207"/>
      <c r="N157" s="227"/>
      <c r="O157" s="207"/>
      <c r="P157" s="232"/>
      <c r="Q157" s="22" t="s">
        <v>563</v>
      </c>
      <c r="R157" s="23"/>
      <c r="S157" s="22" t="s">
        <v>564</v>
      </c>
      <c r="T157" s="207"/>
      <c r="U157" s="199"/>
      <c r="V157" s="201"/>
      <c r="W157" s="199"/>
      <c r="X157" s="199"/>
      <c r="Y157" s="199"/>
      <c r="Z157" s="199"/>
    </row>
    <row r="158" spans="1:26" ht="12.75" x14ac:dyDescent="0.2">
      <c r="A158" s="199"/>
      <c r="B158" s="199"/>
      <c r="C158" s="199"/>
      <c r="D158" s="199"/>
      <c r="E158" s="17"/>
      <c r="F158" s="227"/>
      <c r="G158" s="207"/>
      <c r="H158" s="227"/>
      <c r="I158" s="207"/>
      <c r="J158" s="207"/>
      <c r="K158" s="17"/>
      <c r="L158" s="224"/>
      <c r="M158" s="225"/>
      <c r="N158" s="228"/>
      <c r="O158" s="225"/>
      <c r="P158" s="225"/>
      <c r="Q158" s="222" t="s">
        <v>311</v>
      </c>
      <c r="R158" s="222"/>
      <c r="S158" s="222" t="s">
        <v>312</v>
      </c>
      <c r="T158" s="199"/>
      <c r="U158" s="199"/>
      <c r="V158" s="201"/>
      <c r="W158" s="199"/>
      <c r="X158" s="199"/>
      <c r="Y158" s="199"/>
      <c r="Z158" s="199"/>
    </row>
    <row r="159" spans="1:26" ht="12.75" x14ac:dyDescent="0.2">
      <c r="A159" s="199"/>
      <c r="B159" s="199"/>
      <c r="C159" s="199"/>
      <c r="D159" s="199"/>
      <c r="E159" s="17"/>
      <c r="F159" s="228"/>
      <c r="G159" s="225"/>
      <c r="H159" s="228"/>
      <c r="I159" s="225"/>
      <c r="J159" s="225"/>
      <c r="K159" s="17"/>
      <c r="P159" s="7"/>
      <c r="Q159" s="205"/>
      <c r="R159" s="199"/>
      <c r="S159" s="199"/>
      <c r="T159" s="199"/>
      <c r="U159" s="199"/>
      <c r="V159" s="201"/>
      <c r="W159" s="199"/>
      <c r="X159" s="199"/>
      <c r="Y159" s="199"/>
      <c r="Z159" s="199"/>
    </row>
    <row r="160" spans="1:26" ht="117.75" customHeight="1" x14ac:dyDescent="0.2">
      <c r="A160" s="199"/>
      <c r="B160" s="199"/>
      <c r="C160" s="199"/>
      <c r="D160" s="199"/>
      <c r="E160" s="17"/>
      <c r="F160" s="226" t="s">
        <v>313</v>
      </c>
      <c r="G160" s="207"/>
      <c r="H160" s="226" t="s">
        <v>314</v>
      </c>
      <c r="I160" s="207"/>
      <c r="J160" s="105" t="s">
        <v>315</v>
      </c>
      <c r="K160" s="17"/>
      <c r="P160" s="7"/>
      <c r="Q160" s="220"/>
      <c r="R160" s="195"/>
      <c r="S160" s="195"/>
      <c r="T160" s="199"/>
      <c r="U160" s="199"/>
      <c r="V160" s="201"/>
      <c r="W160" s="199"/>
      <c r="X160" s="199"/>
      <c r="Y160" s="199"/>
      <c r="Z160" s="199"/>
    </row>
    <row r="161" spans="1:26" ht="27" x14ac:dyDescent="0.2">
      <c r="A161" s="195"/>
      <c r="B161" s="195"/>
      <c r="C161" s="195"/>
      <c r="D161" s="195"/>
      <c r="E161" s="16"/>
      <c r="F161" s="226" t="s">
        <v>112</v>
      </c>
      <c r="G161" s="225"/>
      <c r="H161" s="226" t="s">
        <v>316</v>
      </c>
      <c r="I161" s="225"/>
      <c r="J161" s="168" t="s">
        <v>601</v>
      </c>
      <c r="K161" s="16"/>
      <c r="L161" s="9"/>
      <c r="M161" s="9"/>
      <c r="N161" s="9"/>
      <c r="O161" s="9"/>
      <c r="P161" s="10"/>
      <c r="Q161" s="57"/>
      <c r="R161" s="9"/>
      <c r="S161" s="10"/>
      <c r="T161" s="195"/>
      <c r="U161" s="195"/>
      <c r="V161" s="202"/>
      <c r="W161" s="195"/>
      <c r="X161" s="195"/>
      <c r="Y161" s="195"/>
      <c r="Z161" s="195"/>
    </row>
    <row r="162" spans="1:26" ht="27" customHeight="1" x14ac:dyDescent="0.2">
      <c r="A162" s="239" t="s">
        <v>317</v>
      </c>
      <c r="B162" s="239" t="s">
        <v>9</v>
      </c>
      <c r="C162" s="239" t="s">
        <v>318</v>
      </c>
      <c r="D162" s="239" t="s">
        <v>294</v>
      </c>
      <c r="E162" s="15"/>
      <c r="F162" s="3"/>
      <c r="G162" s="3"/>
      <c r="H162" s="3"/>
      <c r="I162" s="3"/>
      <c r="J162" s="4"/>
      <c r="K162" s="15"/>
      <c r="L162" s="3"/>
      <c r="M162" s="3"/>
      <c r="N162" s="3"/>
      <c r="O162" s="3"/>
      <c r="P162" s="4"/>
      <c r="Q162" s="22" t="s">
        <v>135</v>
      </c>
      <c r="R162" s="22" t="s">
        <v>565</v>
      </c>
      <c r="S162" s="22" t="s">
        <v>492</v>
      </c>
      <c r="T162" s="300">
        <f>4191.8+46512.7-500</f>
        <v>50204.5</v>
      </c>
      <c r="U162" s="298">
        <f>45167.3+3709.9-499.2</f>
        <v>48378.000000000007</v>
      </c>
      <c r="V162" s="297">
        <f>91338.1-500+942+99.8-58</f>
        <v>91821.900000000009</v>
      </c>
      <c r="W162" s="233">
        <f>1500+48570</f>
        <v>50070</v>
      </c>
      <c r="X162" s="233">
        <v>45070</v>
      </c>
      <c r="Y162" s="233">
        <v>45070</v>
      </c>
      <c r="Z162" s="239"/>
    </row>
    <row r="163" spans="1:26" ht="94.5" customHeight="1" x14ac:dyDescent="0.2">
      <c r="A163" s="240"/>
      <c r="B163" s="240"/>
      <c r="C163" s="240"/>
      <c r="D163" s="240"/>
      <c r="E163" s="17"/>
      <c r="F163" s="244" t="s">
        <v>112</v>
      </c>
      <c r="G163" s="248"/>
      <c r="H163" s="243" t="s">
        <v>319</v>
      </c>
      <c r="I163" s="248"/>
      <c r="J163" s="240" t="s">
        <v>601</v>
      </c>
      <c r="K163" s="17"/>
      <c r="P163" s="21"/>
      <c r="Q163" s="22" t="s">
        <v>566</v>
      </c>
      <c r="R163" s="23"/>
      <c r="S163" s="22" t="s">
        <v>567</v>
      </c>
      <c r="T163" s="301"/>
      <c r="U163" s="299"/>
      <c r="V163" s="247"/>
      <c r="W163" s="246"/>
      <c r="X163" s="246"/>
      <c r="Y163" s="246"/>
      <c r="Z163" s="240"/>
    </row>
    <row r="164" spans="1:26" ht="229.5" x14ac:dyDescent="0.2">
      <c r="A164" s="240"/>
      <c r="B164" s="240"/>
      <c r="C164" s="240"/>
      <c r="D164" s="240"/>
      <c r="E164" s="17"/>
      <c r="F164" s="235"/>
      <c r="G164" s="226"/>
      <c r="H164" s="296"/>
      <c r="I164" s="226"/>
      <c r="J164" s="222"/>
      <c r="K164" s="17"/>
      <c r="P164" s="7"/>
      <c r="Q164" s="113" t="s">
        <v>10</v>
      </c>
      <c r="R164" s="41"/>
      <c r="S164" s="14" t="s">
        <v>320</v>
      </c>
      <c r="T164" s="301"/>
      <c r="U164" s="299"/>
      <c r="V164" s="247"/>
      <c r="W164" s="246"/>
      <c r="X164" s="246"/>
      <c r="Y164" s="246"/>
      <c r="Z164" s="240"/>
    </row>
    <row r="165" spans="1:26" ht="34.5" customHeight="1" x14ac:dyDescent="0.2">
      <c r="A165" s="194" t="s">
        <v>321</v>
      </c>
      <c r="B165" s="194" t="s">
        <v>11</v>
      </c>
      <c r="C165" s="194" t="s">
        <v>322</v>
      </c>
      <c r="D165" s="194" t="s">
        <v>323</v>
      </c>
      <c r="E165" s="15"/>
      <c r="F165" s="3"/>
      <c r="G165" s="3"/>
      <c r="H165" s="3"/>
      <c r="I165" s="3"/>
      <c r="J165" s="4"/>
      <c r="K165" s="15"/>
      <c r="L165" s="194" t="s">
        <v>324</v>
      </c>
      <c r="M165" s="231"/>
      <c r="N165" s="204" t="s">
        <v>207</v>
      </c>
      <c r="O165" s="231"/>
      <c r="P165" s="204" t="s">
        <v>325</v>
      </c>
      <c r="Q165" s="45" t="s">
        <v>135</v>
      </c>
      <c r="R165" s="14"/>
      <c r="S165" s="14" t="s">
        <v>504</v>
      </c>
      <c r="T165" s="198">
        <f>441.6+3150+200+700+48.5</f>
        <v>4540.1000000000004</v>
      </c>
      <c r="U165" s="198">
        <f>48.5+3150+140.5+350+441.6</f>
        <v>4130.6000000000004</v>
      </c>
      <c r="V165" s="213">
        <f>255+755+50+20+276</f>
        <v>1356</v>
      </c>
      <c r="W165" s="208">
        <f>120+1200+755+50</f>
        <v>2125</v>
      </c>
      <c r="X165" s="208">
        <f>120+1200+755+50</f>
        <v>2125</v>
      </c>
      <c r="Y165" s="208">
        <f>120+755+1200+50</f>
        <v>2125</v>
      </c>
      <c r="Z165" s="194"/>
    </row>
    <row r="166" spans="1:26" x14ac:dyDescent="0.2">
      <c r="A166" s="199"/>
      <c r="B166" s="199"/>
      <c r="C166" s="199"/>
      <c r="D166" s="199"/>
      <c r="E166" s="17"/>
      <c r="F166" s="226" t="s">
        <v>112</v>
      </c>
      <c r="G166" s="207"/>
      <c r="H166" s="226" t="s">
        <v>326</v>
      </c>
      <c r="I166" s="207"/>
      <c r="J166" s="226" t="s">
        <v>601</v>
      </c>
      <c r="K166" s="17"/>
      <c r="L166" s="223"/>
      <c r="M166" s="207"/>
      <c r="N166" s="227"/>
      <c r="O166" s="207"/>
      <c r="P166" s="232"/>
      <c r="Q166" s="22"/>
      <c r="S166" s="14"/>
      <c r="T166" s="199"/>
      <c r="U166" s="199"/>
      <c r="V166" s="201"/>
      <c r="W166" s="199"/>
      <c r="X166" s="199"/>
      <c r="Y166" s="199"/>
      <c r="Z166" s="199"/>
    </row>
    <row r="167" spans="1:26" ht="12.75" x14ac:dyDescent="0.2">
      <c r="A167" s="199"/>
      <c r="B167" s="199"/>
      <c r="C167" s="199"/>
      <c r="D167" s="199"/>
      <c r="E167" s="17"/>
      <c r="F167" s="227"/>
      <c r="G167" s="207"/>
      <c r="H167" s="227"/>
      <c r="I167" s="207"/>
      <c r="J167" s="207"/>
      <c r="K167" s="17"/>
      <c r="L167" s="224"/>
      <c r="M167" s="225"/>
      <c r="N167" s="228"/>
      <c r="O167" s="225"/>
      <c r="P167" s="225"/>
      <c r="Q167" s="222" t="s">
        <v>503</v>
      </c>
      <c r="R167" s="194"/>
      <c r="S167" s="194" t="s">
        <v>327</v>
      </c>
      <c r="T167" s="199"/>
      <c r="U167" s="199"/>
      <c r="V167" s="201"/>
      <c r="W167" s="199"/>
      <c r="X167" s="199"/>
      <c r="Y167" s="199"/>
      <c r="Z167" s="199"/>
    </row>
    <row r="168" spans="1:26" ht="291" customHeight="1" x14ac:dyDescent="0.2">
      <c r="A168" s="199"/>
      <c r="B168" s="199"/>
      <c r="C168" s="199"/>
      <c r="D168" s="199"/>
      <c r="E168" s="17"/>
      <c r="F168" s="228"/>
      <c r="G168" s="225"/>
      <c r="H168" s="228"/>
      <c r="I168" s="225"/>
      <c r="J168" s="225"/>
      <c r="K168" s="17"/>
      <c r="P168" s="7"/>
      <c r="Q168" s="205"/>
      <c r="R168" s="199"/>
      <c r="S168" s="199"/>
      <c r="T168" s="199"/>
      <c r="U168" s="199"/>
      <c r="V168" s="201"/>
      <c r="W168" s="199"/>
      <c r="X168" s="199"/>
      <c r="Y168" s="199"/>
      <c r="Z168" s="199"/>
    </row>
    <row r="169" spans="1:26" ht="108" customHeight="1" x14ac:dyDescent="0.2">
      <c r="A169" s="58" t="s">
        <v>571</v>
      </c>
      <c r="B169" s="39" t="s">
        <v>572</v>
      </c>
      <c r="C169" s="39" t="s">
        <v>573</v>
      </c>
      <c r="D169" s="152" t="s">
        <v>151</v>
      </c>
      <c r="E169" s="85"/>
      <c r="F169" s="22" t="s">
        <v>112</v>
      </c>
      <c r="G169" s="22"/>
      <c r="H169" s="22" t="s">
        <v>334</v>
      </c>
      <c r="I169" s="22"/>
      <c r="J169" s="168" t="s">
        <v>601</v>
      </c>
      <c r="K169" s="21"/>
      <c r="L169" s="119"/>
      <c r="M169" s="119"/>
      <c r="N169" s="119"/>
      <c r="O169" s="119"/>
      <c r="P169" s="119"/>
      <c r="Q169" s="142" t="s">
        <v>568</v>
      </c>
      <c r="R169" s="150"/>
      <c r="S169" s="151" t="s">
        <v>569</v>
      </c>
      <c r="T169" s="44">
        <v>275</v>
      </c>
      <c r="U169" s="44">
        <v>188.5</v>
      </c>
      <c r="V169" s="131">
        <v>450</v>
      </c>
      <c r="W169" s="44">
        <v>437.8</v>
      </c>
      <c r="X169" s="44">
        <v>237.8</v>
      </c>
      <c r="Y169" s="44">
        <v>237.8</v>
      </c>
      <c r="Z169" s="119"/>
    </row>
    <row r="170" spans="1:26" s="144" customFormat="1" ht="97.5" customHeight="1" x14ac:dyDescent="0.2">
      <c r="A170" s="153"/>
      <c r="B170" s="154"/>
      <c r="C170" s="154"/>
      <c r="D170" s="155"/>
      <c r="E170" s="145"/>
      <c r="F170" s="142"/>
      <c r="G170" s="142"/>
      <c r="H170" s="142"/>
      <c r="I170" s="142"/>
      <c r="J170" s="142"/>
      <c r="K170" s="145"/>
      <c r="L170" s="142"/>
      <c r="M170" s="142"/>
      <c r="N170" s="142"/>
      <c r="O170" s="142"/>
      <c r="P170" s="142"/>
      <c r="Q170" s="142"/>
      <c r="R170" s="139"/>
      <c r="S170" s="137"/>
      <c r="T170" s="44"/>
      <c r="U170" s="44"/>
      <c r="V170" s="131"/>
      <c r="W170" s="44"/>
      <c r="X170" s="44"/>
      <c r="Y170" s="44"/>
      <c r="Z170" s="142"/>
    </row>
    <row r="171" spans="1:26" ht="229.5" hidden="1" x14ac:dyDescent="0.2">
      <c r="A171" s="26" t="s">
        <v>574</v>
      </c>
      <c r="B171" s="26" t="s">
        <v>576</v>
      </c>
      <c r="C171" s="26" t="s">
        <v>575</v>
      </c>
      <c r="D171" s="152" t="s">
        <v>212</v>
      </c>
      <c r="E171" s="17"/>
      <c r="F171" s="22" t="s">
        <v>112</v>
      </c>
      <c r="G171" s="22"/>
      <c r="H171" s="22" t="s">
        <v>334</v>
      </c>
      <c r="I171" s="22"/>
      <c r="J171" s="22" t="s">
        <v>114</v>
      </c>
      <c r="K171" s="21"/>
      <c r="L171" s="109"/>
      <c r="M171" s="109"/>
      <c r="N171" s="109"/>
      <c r="O171" s="109"/>
      <c r="P171" s="109"/>
      <c r="Q171" s="76" t="s">
        <v>577</v>
      </c>
      <c r="R171" s="76"/>
      <c r="S171" s="76" t="s">
        <v>578</v>
      </c>
      <c r="T171" s="72"/>
      <c r="U171" s="32"/>
      <c r="V171" s="130"/>
      <c r="W171" s="121"/>
      <c r="X171" s="32"/>
      <c r="Y171" s="32"/>
      <c r="Z171" s="32"/>
    </row>
    <row r="172" spans="1:26" ht="27" x14ac:dyDescent="0.2">
      <c r="A172" s="194" t="s">
        <v>328</v>
      </c>
      <c r="B172" s="194" t="s">
        <v>12</v>
      </c>
      <c r="C172" s="194" t="s">
        <v>329</v>
      </c>
      <c r="D172" s="194" t="s">
        <v>330</v>
      </c>
      <c r="E172" s="15"/>
      <c r="F172" s="21"/>
      <c r="G172" s="21"/>
      <c r="H172" s="21"/>
      <c r="I172" s="21"/>
      <c r="J172" s="7"/>
      <c r="K172" s="15"/>
      <c r="L172" s="222" t="s">
        <v>331</v>
      </c>
      <c r="M172" s="207"/>
      <c r="N172" s="226" t="s">
        <v>102</v>
      </c>
      <c r="O172" s="207"/>
      <c r="P172" s="235" t="s">
        <v>332</v>
      </c>
      <c r="Q172" s="157" t="s">
        <v>135</v>
      </c>
      <c r="R172" s="158"/>
      <c r="S172" s="73" t="s">
        <v>504</v>
      </c>
      <c r="T172" s="198">
        <f>216+339.2</f>
        <v>555.20000000000005</v>
      </c>
      <c r="U172" s="198">
        <f>335.5+216</f>
        <v>551.5</v>
      </c>
      <c r="V172" s="200">
        <f>1716+37+800</f>
        <v>2553</v>
      </c>
      <c r="W172" s="198">
        <f>100+300+216</f>
        <v>616</v>
      </c>
      <c r="X172" s="198">
        <f>100+216+500</f>
        <v>816</v>
      </c>
      <c r="Y172" s="198">
        <v>816</v>
      </c>
      <c r="Z172" s="194"/>
    </row>
    <row r="173" spans="1:26" ht="229.5" x14ac:dyDescent="0.2">
      <c r="A173" s="199"/>
      <c r="B173" s="199"/>
      <c r="C173" s="199"/>
      <c r="D173" s="199"/>
      <c r="E173" s="17"/>
      <c r="F173" s="196" t="s">
        <v>333</v>
      </c>
      <c r="G173" s="197"/>
      <c r="H173" s="196" t="s">
        <v>214</v>
      </c>
      <c r="I173" s="197"/>
      <c r="J173" s="196" t="s">
        <v>107</v>
      </c>
      <c r="K173" s="21"/>
      <c r="L173" s="223"/>
      <c r="M173" s="207"/>
      <c r="N173" s="227"/>
      <c r="O173" s="207"/>
      <c r="P173" s="232"/>
      <c r="Q173" s="146" t="s">
        <v>589</v>
      </c>
      <c r="R173" s="148"/>
      <c r="S173" s="147" t="s">
        <v>590</v>
      </c>
      <c r="T173" s="199"/>
      <c r="U173" s="199"/>
      <c r="V173" s="201"/>
      <c r="W173" s="199"/>
      <c r="X173" s="199"/>
      <c r="Y173" s="199"/>
      <c r="Z173" s="199"/>
    </row>
    <row r="174" spans="1:26" ht="148.5" x14ac:dyDescent="0.2">
      <c r="A174" s="199"/>
      <c r="B174" s="199"/>
      <c r="C174" s="199"/>
      <c r="D174" s="199"/>
      <c r="E174" s="17"/>
      <c r="F174" s="203"/>
      <c r="G174" s="197"/>
      <c r="H174" s="203"/>
      <c r="I174" s="197"/>
      <c r="J174" s="197"/>
      <c r="K174" s="21"/>
      <c r="L174" s="224"/>
      <c r="M174" s="225"/>
      <c r="N174" s="228"/>
      <c r="O174" s="225"/>
      <c r="P174" s="225"/>
      <c r="Q174" s="175" t="s">
        <v>587</v>
      </c>
      <c r="R174" s="175"/>
      <c r="S174" s="176" t="s">
        <v>588</v>
      </c>
      <c r="T174" s="199"/>
      <c r="U174" s="199"/>
      <c r="V174" s="201"/>
      <c r="W174" s="199"/>
      <c r="X174" s="199"/>
      <c r="Y174" s="199"/>
      <c r="Z174" s="199"/>
    </row>
    <row r="175" spans="1:26" ht="121.5" x14ac:dyDescent="0.2">
      <c r="A175" s="199"/>
      <c r="B175" s="199"/>
      <c r="C175" s="199"/>
      <c r="D175" s="199"/>
      <c r="E175" s="17"/>
      <c r="F175" s="197"/>
      <c r="G175" s="197"/>
      <c r="H175" s="197"/>
      <c r="I175" s="197"/>
      <c r="J175" s="197"/>
      <c r="K175" s="21"/>
      <c r="L175" s="181"/>
      <c r="M175" s="181"/>
      <c r="N175" s="181"/>
      <c r="O175" s="181"/>
      <c r="P175" s="182"/>
      <c r="Q175" s="178" t="s">
        <v>605</v>
      </c>
      <c r="R175" s="179"/>
      <c r="S175" s="180" t="s">
        <v>606</v>
      </c>
      <c r="T175" s="199"/>
      <c r="U175" s="199"/>
      <c r="V175" s="201"/>
      <c r="W175" s="199"/>
      <c r="X175" s="199"/>
      <c r="Y175" s="199"/>
      <c r="Z175" s="199"/>
    </row>
    <row r="176" spans="1:26" ht="91.5" customHeight="1" x14ac:dyDescent="0.2">
      <c r="A176" s="199"/>
      <c r="B176" s="199"/>
      <c r="C176" s="199"/>
      <c r="D176" s="199"/>
      <c r="E176" s="17"/>
      <c r="F176" s="196" t="s">
        <v>112</v>
      </c>
      <c r="G176" s="197"/>
      <c r="H176" s="196" t="s">
        <v>334</v>
      </c>
      <c r="I176" s="197"/>
      <c r="J176" s="168" t="s">
        <v>601</v>
      </c>
      <c r="K176" s="21"/>
      <c r="P176" s="7"/>
      <c r="Q176" s="178"/>
      <c r="R176" s="179"/>
      <c r="S176" s="180"/>
      <c r="T176" s="199"/>
      <c r="U176" s="199"/>
      <c r="V176" s="201"/>
      <c r="W176" s="199"/>
      <c r="X176" s="199"/>
      <c r="Y176" s="199"/>
      <c r="Z176" s="199"/>
    </row>
    <row r="177" spans="1:26" x14ac:dyDescent="0.2">
      <c r="A177" s="194" t="s">
        <v>335</v>
      </c>
      <c r="B177" s="194" t="s">
        <v>336</v>
      </c>
      <c r="C177" s="194" t="s">
        <v>337</v>
      </c>
      <c r="D177" s="194" t="s">
        <v>338</v>
      </c>
      <c r="E177" s="15"/>
      <c r="F177" s="21"/>
      <c r="G177" s="21"/>
      <c r="H177" s="21"/>
      <c r="I177" s="21"/>
      <c r="J177" s="7"/>
      <c r="K177" s="15"/>
      <c r="L177" s="194"/>
      <c r="M177" s="231"/>
      <c r="N177" s="204"/>
      <c r="O177" s="231"/>
      <c r="P177" s="204"/>
      <c r="Q177" s="56"/>
      <c r="R177" s="3"/>
      <c r="S177" s="4"/>
      <c r="T177" s="198">
        <v>11290.5</v>
      </c>
      <c r="U177" s="198">
        <v>11048.3</v>
      </c>
      <c r="V177" s="200">
        <v>11909.7</v>
      </c>
      <c r="W177" s="198">
        <v>11069.1</v>
      </c>
      <c r="X177" s="198">
        <v>11069.1</v>
      </c>
      <c r="Y177" s="198">
        <v>11069.1</v>
      </c>
      <c r="Z177" s="194"/>
    </row>
    <row r="178" spans="1:26" x14ac:dyDescent="0.2">
      <c r="A178" s="199"/>
      <c r="B178" s="199"/>
      <c r="C178" s="199"/>
      <c r="D178" s="199"/>
      <c r="E178" s="17"/>
      <c r="F178" s="226" t="s">
        <v>112</v>
      </c>
      <c r="G178" s="207"/>
      <c r="H178" s="226" t="s">
        <v>339</v>
      </c>
      <c r="I178" s="207"/>
      <c r="J178" s="226" t="s">
        <v>601</v>
      </c>
      <c r="K178" s="17"/>
      <c r="L178" s="223"/>
      <c r="M178" s="207"/>
      <c r="N178" s="227"/>
      <c r="O178" s="207"/>
      <c r="P178" s="207"/>
      <c r="Q178" s="58"/>
      <c r="S178" s="7"/>
      <c r="T178" s="199"/>
      <c r="U178" s="199"/>
      <c r="V178" s="201"/>
      <c r="W178" s="199"/>
      <c r="X178" s="199"/>
      <c r="Y178" s="199"/>
      <c r="Z178" s="199"/>
    </row>
    <row r="179" spans="1:26" ht="12.75" x14ac:dyDescent="0.2">
      <c r="A179" s="199"/>
      <c r="B179" s="199"/>
      <c r="C179" s="199"/>
      <c r="D179" s="199"/>
      <c r="E179" s="17"/>
      <c r="F179" s="227"/>
      <c r="G179" s="207"/>
      <c r="H179" s="227"/>
      <c r="I179" s="207"/>
      <c r="J179" s="207"/>
      <c r="K179" s="17"/>
      <c r="L179" s="224"/>
      <c r="M179" s="225"/>
      <c r="N179" s="228"/>
      <c r="O179" s="225"/>
      <c r="P179" s="225"/>
      <c r="Q179" s="218" t="s">
        <v>340</v>
      </c>
      <c r="R179" s="194"/>
      <c r="S179" s="194" t="s">
        <v>341</v>
      </c>
      <c r="T179" s="199"/>
      <c r="U179" s="199"/>
      <c r="V179" s="201"/>
      <c r="W179" s="199"/>
      <c r="X179" s="199"/>
      <c r="Y179" s="199"/>
      <c r="Z179" s="199"/>
    </row>
    <row r="180" spans="1:26" ht="126" customHeight="1" x14ac:dyDescent="0.2">
      <c r="A180" s="199"/>
      <c r="B180" s="199"/>
      <c r="C180" s="199"/>
      <c r="D180" s="199"/>
      <c r="E180" s="17"/>
      <c r="F180" s="228"/>
      <c r="G180" s="225"/>
      <c r="H180" s="228"/>
      <c r="I180" s="225"/>
      <c r="J180" s="225"/>
      <c r="K180" s="17"/>
      <c r="L180" s="194"/>
      <c r="M180" s="231"/>
      <c r="N180" s="204"/>
      <c r="O180" s="231"/>
      <c r="P180" s="83"/>
      <c r="Q180" s="205"/>
      <c r="R180" s="199"/>
      <c r="S180" s="199"/>
      <c r="T180" s="199"/>
      <c r="U180" s="199"/>
      <c r="V180" s="201"/>
      <c r="W180" s="199"/>
      <c r="X180" s="199"/>
      <c r="Y180" s="199"/>
      <c r="Z180" s="199"/>
    </row>
    <row r="181" spans="1:26" ht="66" customHeight="1" x14ac:dyDescent="0.2">
      <c r="A181" s="195"/>
      <c r="B181" s="195"/>
      <c r="C181" s="195"/>
      <c r="D181" s="195"/>
      <c r="E181" s="16"/>
      <c r="F181" s="9"/>
      <c r="G181" s="9"/>
      <c r="H181" s="9"/>
      <c r="I181" s="9"/>
      <c r="J181" s="10"/>
      <c r="K181" s="16"/>
      <c r="L181" s="194" t="s">
        <v>342</v>
      </c>
      <c r="M181" s="236"/>
      <c r="N181" s="204" t="s">
        <v>343</v>
      </c>
      <c r="O181" s="236"/>
      <c r="P181" s="92" t="s">
        <v>344</v>
      </c>
      <c r="Q181" s="98"/>
      <c r="R181" s="87"/>
      <c r="S181" s="87"/>
      <c r="T181" s="225"/>
      <c r="U181" s="195"/>
      <c r="V181" s="202"/>
      <c r="W181" s="195"/>
      <c r="X181" s="195"/>
      <c r="Y181" s="195"/>
      <c r="Z181" s="195"/>
    </row>
    <row r="182" spans="1:26" ht="99" customHeight="1" x14ac:dyDescent="0.2">
      <c r="A182" s="194" t="s">
        <v>345</v>
      </c>
      <c r="B182" s="194" t="s">
        <v>346</v>
      </c>
      <c r="C182" s="194" t="s">
        <v>347</v>
      </c>
      <c r="D182" s="194"/>
      <c r="E182" s="15"/>
      <c r="F182" s="3"/>
      <c r="G182" s="3"/>
      <c r="H182" s="3"/>
      <c r="I182" s="3"/>
      <c r="J182" s="4"/>
      <c r="K182" s="15"/>
      <c r="L182" s="3"/>
      <c r="M182" s="3"/>
      <c r="N182" s="3"/>
      <c r="O182" s="3"/>
      <c r="P182" s="4"/>
      <c r="Q182" s="58"/>
      <c r="R182" s="85"/>
      <c r="S182" s="81"/>
      <c r="T182" s="198">
        <f>SUM(T184:T251)+T252</f>
        <v>1054492.9000000001</v>
      </c>
      <c r="U182" s="233">
        <f>SUM(U184:U251)+U252</f>
        <v>1021456.3</v>
      </c>
      <c r="V182" s="200">
        <f>SUM(V184:V251)+V252</f>
        <v>1075388.9000000001</v>
      </c>
      <c r="W182" s="233">
        <f t="shared" ref="W182:Y182" si="2">SUM(W184:W251)+W252</f>
        <v>1010802.0000000001</v>
      </c>
      <c r="X182" s="233">
        <f t="shared" si="2"/>
        <v>1010802.0000000001</v>
      </c>
      <c r="Y182" s="233">
        <f t="shared" si="2"/>
        <v>1010802.0000000001</v>
      </c>
      <c r="Z182" s="194"/>
    </row>
    <row r="183" spans="1:26" x14ac:dyDescent="0.2">
      <c r="A183" s="195"/>
      <c r="B183" s="195"/>
      <c r="C183" s="195"/>
      <c r="D183" s="195"/>
      <c r="E183" s="16"/>
      <c r="F183" s="9"/>
      <c r="G183" s="9"/>
      <c r="H183" s="9"/>
      <c r="I183" s="9"/>
      <c r="J183" s="10"/>
      <c r="K183" s="16"/>
      <c r="L183" s="9"/>
      <c r="M183" s="9"/>
      <c r="N183" s="9"/>
      <c r="O183" s="9"/>
      <c r="P183" s="10"/>
      <c r="Q183" s="57"/>
      <c r="R183" s="9"/>
      <c r="S183" s="10"/>
      <c r="T183" s="195"/>
      <c r="U183" s="234"/>
      <c r="V183" s="202"/>
      <c r="W183" s="234"/>
      <c r="X183" s="234"/>
      <c r="Y183" s="234"/>
      <c r="Z183" s="195"/>
    </row>
    <row r="184" spans="1:26" ht="7.5" customHeight="1" x14ac:dyDescent="0.2">
      <c r="A184" s="194" t="s">
        <v>352</v>
      </c>
      <c r="B184" s="194" t="s">
        <v>13</v>
      </c>
      <c r="C184" s="194" t="s">
        <v>353</v>
      </c>
      <c r="D184" s="194" t="s">
        <v>354</v>
      </c>
      <c r="E184" s="15"/>
      <c r="F184" s="3"/>
      <c r="G184" s="3"/>
      <c r="H184" s="3"/>
      <c r="I184" s="3"/>
      <c r="J184" s="4"/>
      <c r="K184" s="15"/>
      <c r="L184" s="3"/>
      <c r="M184" s="3"/>
      <c r="N184" s="3"/>
      <c r="O184" s="3"/>
      <c r="P184" s="4"/>
      <c r="Q184" s="56"/>
      <c r="R184" s="3"/>
      <c r="S184" s="4"/>
      <c r="T184" s="198">
        <f>357110.6+52227.5</f>
        <v>409338.1</v>
      </c>
      <c r="U184" s="198">
        <f>354660.6+51566.7</f>
        <v>406227.3</v>
      </c>
      <c r="V184" s="200">
        <f>52209+362326.6</f>
        <v>414535.6</v>
      </c>
      <c r="W184" s="198">
        <f>52209+361378.8</f>
        <v>413587.8</v>
      </c>
      <c r="X184" s="198">
        <f>52209+361378.8</f>
        <v>413587.8</v>
      </c>
      <c r="Y184" s="198">
        <f>361378.8+52209</f>
        <v>413587.8</v>
      </c>
      <c r="Z184" s="194"/>
    </row>
    <row r="185" spans="1:26" ht="7.5" customHeight="1" x14ac:dyDescent="0.2">
      <c r="A185" s="199"/>
      <c r="B185" s="199"/>
      <c r="C185" s="199"/>
      <c r="D185" s="199"/>
      <c r="E185" s="17"/>
      <c r="F185" s="196" t="s">
        <v>349</v>
      </c>
      <c r="G185" s="197"/>
      <c r="H185" s="196" t="s">
        <v>355</v>
      </c>
      <c r="I185" s="197"/>
      <c r="J185" s="196" t="s">
        <v>351</v>
      </c>
      <c r="K185" s="85"/>
      <c r="P185" s="7"/>
      <c r="Q185" s="58"/>
      <c r="S185" s="7"/>
      <c r="T185" s="199"/>
      <c r="U185" s="199"/>
      <c r="V185" s="201"/>
      <c r="W185" s="199"/>
      <c r="X185" s="199"/>
      <c r="Y185" s="199"/>
      <c r="Z185" s="199"/>
    </row>
    <row r="186" spans="1:26" ht="267.75" customHeight="1" x14ac:dyDescent="0.2">
      <c r="A186" s="199"/>
      <c r="B186" s="199"/>
      <c r="C186" s="199"/>
      <c r="D186" s="199"/>
      <c r="E186" s="17"/>
      <c r="F186" s="197"/>
      <c r="G186" s="197"/>
      <c r="H186" s="197"/>
      <c r="I186" s="197"/>
      <c r="J186" s="197"/>
      <c r="K186" s="85"/>
      <c r="P186" s="7"/>
      <c r="Q186" s="194" t="s">
        <v>511</v>
      </c>
      <c r="R186" s="194"/>
      <c r="S186" s="194" t="s">
        <v>488</v>
      </c>
      <c r="T186" s="199"/>
      <c r="U186" s="199"/>
      <c r="V186" s="201"/>
      <c r="W186" s="199"/>
      <c r="X186" s="199"/>
      <c r="Y186" s="199"/>
      <c r="Z186" s="199"/>
    </row>
    <row r="187" spans="1:26" ht="12.75" x14ac:dyDescent="0.2">
      <c r="A187" s="199"/>
      <c r="B187" s="199"/>
      <c r="C187" s="199"/>
      <c r="D187" s="199"/>
      <c r="E187" s="17"/>
      <c r="F187" s="196" t="s">
        <v>349</v>
      </c>
      <c r="G187" s="197"/>
      <c r="H187" s="196" t="s">
        <v>356</v>
      </c>
      <c r="I187" s="197"/>
      <c r="J187" s="196" t="s">
        <v>351</v>
      </c>
      <c r="K187" s="85"/>
      <c r="P187" s="7"/>
      <c r="Q187" s="205"/>
      <c r="R187" s="199"/>
      <c r="S187" s="199"/>
      <c r="T187" s="199"/>
      <c r="U187" s="199"/>
      <c r="V187" s="201"/>
      <c r="W187" s="199"/>
      <c r="X187" s="199"/>
      <c r="Y187" s="199"/>
      <c r="Z187" s="199"/>
    </row>
    <row r="188" spans="1:26" ht="121.5" customHeight="1" x14ac:dyDescent="0.2">
      <c r="A188" s="199"/>
      <c r="B188" s="199"/>
      <c r="C188" s="199"/>
      <c r="D188" s="199"/>
      <c r="E188" s="17"/>
      <c r="F188" s="197"/>
      <c r="G188" s="197"/>
      <c r="H188" s="197"/>
      <c r="I188" s="197"/>
      <c r="J188" s="197"/>
      <c r="K188" s="85"/>
      <c r="P188" s="104"/>
      <c r="Q188" s="111"/>
      <c r="R188" s="110"/>
      <c r="S188" s="109"/>
      <c r="T188" s="207"/>
      <c r="U188" s="199"/>
      <c r="V188" s="201"/>
      <c r="W188" s="199"/>
      <c r="X188" s="199"/>
      <c r="Y188" s="199"/>
      <c r="Z188" s="199"/>
    </row>
    <row r="189" spans="1:26" ht="27" x14ac:dyDescent="0.2">
      <c r="A189" s="195"/>
      <c r="B189" s="195"/>
      <c r="C189" s="195"/>
      <c r="D189" s="195"/>
      <c r="E189" s="16"/>
      <c r="F189" s="196" t="s">
        <v>357</v>
      </c>
      <c r="G189" s="197"/>
      <c r="H189" s="196" t="s">
        <v>358</v>
      </c>
      <c r="I189" s="197"/>
      <c r="J189" s="86" t="s">
        <v>359</v>
      </c>
      <c r="K189" s="82"/>
      <c r="L189" s="85"/>
      <c r="M189" s="85"/>
      <c r="N189" s="85"/>
      <c r="O189" s="85"/>
      <c r="P189" s="81"/>
      <c r="Q189" s="57"/>
      <c r="R189" s="9"/>
      <c r="S189" s="10"/>
      <c r="T189" s="195"/>
      <c r="U189" s="195"/>
      <c r="V189" s="202"/>
      <c r="W189" s="195"/>
      <c r="X189" s="195"/>
      <c r="Y189" s="195"/>
      <c r="Z189" s="195"/>
    </row>
    <row r="190" spans="1:26" x14ac:dyDescent="0.2">
      <c r="A190" s="194" t="s">
        <v>360</v>
      </c>
      <c r="B190" s="194" t="s">
        <v>14</v>
      </c>
      <c r="C190" s="194" t="s">
        <v>361</v>
      </c>
      <c r="D190" s="194" t="s">
        <v>348</v>
      </c>
      <c r="E190" s="15"/>
      <c r="F190" s="85"/>
      <c r="G190" s="85"/>
      <c r="H190" s="85"/>
      <c r="I190" s="85"/>
      <c r="J190" s="81"/>
      <c r="K190" s="15"/>
      <c r="L190" s="196" t="s">
        <v>15</v>
      </c>
      <c r="M190" s="197"/>
      <c r="N190" s="196" t="s">
        <v>102</v>
      </c>
      <c r="O190" s="197"/>
      <c r="P190" s="196" t="s">
        <v>362</v>
      </c>
      <c r="Q190" s="114"/>
      <c r="R190" s="3"/>
      <c r="S190" s="4"/>
      <c r="T190" s="198">
        <v>31662.1</v>
      </c>
      <c r="U190" s="198">
        <v>31152.9</v>
      </c>
      <c r="V190" s="200">
        <v>29689.3</v>
      </c>
      <c r="W190" s="198">
        <v>34485.1</v>
      </c>
      <c r="X190" s="198">
        <v>34485.1</v>
      </c>
      <c r="Y190" s="198">
        <v>34485.1</v>
      </c>
      <c r="Z190" s="194"/>
    </row>
    <row r="191" spans="1:26" x14ac:dyDescent="0.2">
      <c r="A191" s="199"/>
      <c r="B191" s="199"/>
      <c r="C191" s="199"/>
      <c r="D191" s="199"/>
      <c r="E191" s="17"/>
      <c r="F191" s="196" t="s">
        <v>349</v>
      </c>
      <c r="G191" s="197"/>
      <c r="H191" s="196" t="s">
        <v>363</v>
      </c>
      <c r="I191" s="197"/>
      <c r="J191" s="196" t="s">
        <v>351</v>
      </c>
      <c r="K191" s="85"/>
      <c r="L191" s="197"/>
      <c r="M191" s="197"/>
      <c r="N191" s="203"/>
      <c r="O191" s="197"/>
      <c r="P191" s="197"/>
      <c r="Q191" s="34"/>
      <c r="S191" s="7"/>
      <c r="T191" s="199"/>
      <c r="U191" s="199"/>
      <c r="V191" s="201"/>
      <c r="W191" s="199"/>
      <c r="X191" s="199"/>
      <c r="Y191" s="199"/>
      <c r="Z191" s="199"/>
    </row>
    <row r="192" spans="1:26" ht="188.25" customHeight="1" x14ac:dyDescent="0.2">
      <c r="A192" s="199"/>
      <c r="B192" s="199"/>
      <c r="C192" s="199"/>
      <c r="D192" s="199"/>
      <c r="E192" s="17"/>
      <c r="F192" s="203"/>
      <c r="G192" s="197"/>
      <c r="H192" s="203"/>
      <c r="I192" s="197"/>
      <c r="J192" s="197"/>
      <c r="K192" s="85"/>
      <c r="L192" s="197"/>
      <c r="M192" s="197"/>
      <c r="N192" s="197"/>
      <c r="O192" s="197"/>
      <c r="P192" s="197"/>
      <c r="Q192" s="83" t="s">
        <v>16</v>
      </c>
      <c r="R192" s="80"/>
      <c r="S192" s="80" t="s">
        <v>364</v>
      </c>
      <c r="T192" s="199"/>
      <c r="U192" s="199"/>
      <c r="V192" s="201"/>
      <c r="W192" s="199"/>
      <c r="X192" s="199"/>
      <c r="Y192" s="199"/>
      <c r="Z192" s="199"/>
    </row>
    <row r="193" spans="1:26" x14ac:dyDescent="0.2">
      <c r="A193" s="194" t="s">
        <v>365</v>
      </c>
      <c r="B193" s="194" t="s">
        <v>17</v>
      </c>
      <c r="C193" s="194" t="s">
        <v>366</v>
      </c>
      <c r="D193" s="194" t="s">
        <v>348</v>
      </c>
      <c r="E193" s="15" t="s">
        <v>582</v>
      </c>
      <c r="F193" s="3"/>
      <c r="G193" s="3"/>
      <c r="H193" s="3"/>
      <c r="I193" s="3"/>
      <c r="J193" s="4"/>
      <c r="K193" s="15"/>
      <c r="L193" s="194" t="s">
        <v>18</v>
      </c>
      <c r="M193" s="231"/>
      <c r="N193" s="204" t="s">
        <v>102</v>
      </c>
      <c r="O193" s="231"/>
      <c r="P193" s="204" t="s">
        <v>175</v>
      </c>
      <c r="Q193" s="56"/>
      <c r="R193" s="3"/>
      <c r="S193" s="4"/>
      <c r="T193" s="198">
        <v>2031.4</v>
      </c>
      <c r="U193" s="198">
        <v>1861.2</v>
      </c>
      <c r="V193" s="200">
        <v>2312.6</v>
      </c>
      <c r="W193" s="198">
        <v>2312.6</v>
      </c>
      <c r="X193" s="198">
        <v>2312.6</v>
      </c>
      <c r="Y193" s="198">
        <v>2312.6</v>
      </c>
      <c r="Z193" s="194"/>
    </row>
    <row r="194" spans="1:26" x14ac:dyDescent="0.2">
      <c r="A194" s="199"/>
      <c r="B194" s="199"/>
      <c r="C194" s="199"/>
      <c r="D194" s="199"/>
      <c r="E194" s="17"/>
      <c r="F194" s="226" t="s">
        <v>349</v>
      </c>
      <c r="G194" s="207"/>
      <c r="H194" s="226" t="s">
        <v>350</v>
      </c>
      <c r="I194" s="207"/>
      <c r="J194" s="226" t="s">
        <v>351</v>
      </c>
      <c r="K194" s="17"/>
      <c r="L194" s="223"/>
      <c r="M194" s="207"/>
      <c r="N194" s="227"/>
      <c r="O194" s="207"/>
      <c r="P194" s="207"/>
      <c r="Q194" s="58"/>
      <c r="S194" s="7"/>
      <c r="T194" s="199"/>
      <c r="U194" s="199"/>
      <c r="V194" s="201"/>
      <c r="W194" s="199"/>
      <c r="X194" s="199"/>
      <c r="Y194" s="199"/>
      <c r="Z194" s="199"/>
    </row>
    <row r="195" spans="1:26" ht="12.75" x14ac:dyDescent="0.2">
      <c r="A195" s="199"/>
      <c r="B195" s="199"/>
      <c r="C195" s="199"/>
      <c r="D195" s="199"/>
      <c r="E195" s="17"/>
      <c r="F195" s="227"/>
      <c r="G195" s="207"/>
      <c r="H195" s="227"/>
      <c r="I195" s="207"/>
      <c r="J195" s="207"/>
      <c r="K195" s="17"/>
      <c r="L195" s="224"/>
      <c r="M195" s="225"/>
      <c r="N195" s="228"/>
      <c r="O195" s="225"/>
      <c r="P195" s="225"/>
      <c r="Q195" s="194" t="s">
        <v>19</v>
      </c>
      <c r="R195" s="194"/>
      <c r="S195" s="194" t="s">
        <v>367</v>
      </c>
      <c r="T195" s="199"/>
      <c r="U195" s="199"/>
      <c r="V195" s="201"/>
      <c r="W195" s="199"/>
      <c r="X195" s="199"/>
      <c r="Y195" s="199"/>
      <c r="Z195" s="199"/>
    </row>
    <row r="196" spans="1:26" ht="12.75" x14ac:dyDescent="0.2">
      <c r="A196" s="199"/>
      <c r="B196" s="199"/>
      <c r="C196" s="199"/>
      <c r="D196" s="199"/>
      <c r="E196" s="17"/>
      <c r="F196" s="228"/>
      <c r="G196" s="225"/>
      <c r="H196" s="228"/>
      <c r="I196" s="225"/>
      <c r="J196" s="225"/>
      <c r="K196" s="17"/>
      <c r="P196" s="7"/>
      <c r="Q196" s="205"/>
      <c r="R196" s="199"/>
      <c r="S196" s="199"/>
      <c r="T196" s="199"/>
      <c r="U196" s="199"/>
      <c r="V196" s="201"/>
      <c r="W196" s="199"/>
      <c r="X196" s="199"/>
      <c r="Y196" s="199"/>
      <c r="Z196" s="199"/>
    </row>
    <row r="197" spans="1:26" ht="256.5" customHeight="1" x14ac:dyDescent="0.2">
      <c r="A197" s="199"/>
      <c r="B197" s="199"/>
      <c r="C197" s="199"/>
      <c r="D197" s="199"/>
      <c r="E197" s="17"/>
      <c r="J197" s="7"/>
      <c r="K197" s="17"/>
      <c r="P197" s="7"/>
      <c r="Q197" s="205"/>
      <c r="R197" s="199"/>
      <c r="S197" s="199"/>
      <c r="T197" s="199"/>
      <c r="U197" s="199"/>
      <c r="V197" s="201"/>
      <c r="W197" s="199"/>
      <c r="X197" s="199"/>
      <c r="Y197" s="199"/>
      <c r="Z197" s="199"/>
    </row>
    <row r="198" spans="1:26" ht="96" customHeight="1" x14ac:dyDescent="0.2">
      <c r="A198" s="194" t="s">
        <v>368</v>
      </c>
      <c r="B198" s="194" t="s">
        <v>20</v>
      </c>
      <c r="C198" s="194" t="s">
        <v>369</v>
      </c>
      <c r="D198" s="194" t="s">
        <v>370</v>
      </c>
      <c r="E198" s="15"/>
      <c r="F198" s="3"/>
      <c r="G198" s="3"/>
      <c r="H198" s="3"/>
      <c r="I198" s="3"/>
      <c r="J198" s="4"/>
      <c r="K198" s="15"/>
      <c r="L198" s="194"/>
      <c r="M198" s="231"/>
      <c r="N198" s="204"/>
      <c r="O198" s="231"/>
      <c r="P198" s="229"/>
      <c r="Q198" s="183" t="s">
        <v>607</v>
      </c>
      <c r="R198" s="184"/>
      <c r="S198" s="183" t="s">
        <v>608</v>
      </c>
      <c r="T198" s="206">
        <v>11738.3</v>
      </c>
      <c r="U198" s="198">
        <v>11738.3</v>
      </c>
      <c r="V198" s="200">
        <v>12502.4</v>
      </c>
      <c r="W198" s="198">
        <v>14656.2</v>
      </c>
      <c r="X198" s="198">
        <v>14656.2</v>
      </c>
      <c r="Y198" s="198">
        <v>14656.2</v>
      </c>
      <c r="Z198" s="194"/>
    </row>
    <row r="199" spans="1:26" ht="16.5" customHeight="1" x14ac:dyDescent="0.2">
      <c r="A199" s="199"/>
      <c r="B199" s="199"/>
      <c r="C199" s="199"/>
      <c r="D199" s="199"/>
      <c r="E199" s="17"/>
      <c r="F199" s="203"/>
      <c r="G199" s="197"/>
      <c r="H199" s="203"/>
      <c r="I199" s="197"/>
      <c r="J199" s="197"/>
      <c r="K199" s="104"/>
      <c r="L199" s="223"/>
      <c r="M199" s="207"/>
      <c r="N199" s="232"/>
      <c r="O199" s="207"/>
      <c r="P199" s="230"/>
      <c r="Q199" s="196" t="s">
        <v>372</v>
      </c>
      <c r="R199" s="196"/>
      <c r="S199" s="196" t="s">
        <v>373</v>
      </c>
      <c r="T199" s="207"/>
      <c r="U199" s="199"/>
      <c r="V199" s="201"/>
      <c r="W199" s="199"/>
      <c r="X199" s="199"/>
      <c r="Y199" s="199"/>
      <c r="Z199" s="199"/>
    </row>
    <row r="200" spans="1:26" ht="207.75" customHeight="1" x14ac:dyDescent="0.25">
      <c r="A200" s="199"/>
      <c r="B200" s="199"/>
      <c r="C200" s="199"/>
      <c r="D200" s="199"/>
      <c r="E200" s="17"/>
      <c r="F200" s="197"/>
      <c r="G200" s="197"/>
      <c r="H200" s="197"/>
      <c r="I200" s="197"/>
      <c r="J200" s="197"/>
      <c r="K200" s="104"/>
      <c r="L200" s="94" t="s">
        <v>21</v>
      </c>
      <c r="M200" s="77"/>
      <c r="N200" s="95" t="s">
        <v>102</v>
      </c>
      <c r="O200" s="77"/>
      <c r="P200" s="96" t="s">
        <v>371</v>
      </c>
      <c r="Q200" s="209"/>
      <c r="R200" s="197"/>
      <c r="S200" s="197"/>
      <c r="T200" s="207"/>
      <c r="U200" s="199"/>
      <c r="V200" s="201"/>
      <c r="W200" s="199"/>
      <c r="X200" s="199"/>
      <c r="Y200" s="199"/>
      <c r="Z200" s="199"/>
    </row>
    <row r="201" spans="1:26" ht="15.75" customHeight="1" x14ac:dyDescent="0.2">
      <c r="A201" s="194" t="s">
        <v>374</v>
      </c>
      <c r="B201" s="194" t="s">
        <v>22</v>
      </c>
      <c r="C201" s="194" t="s">
        <v>375</v>
      </c>
      <c r="D201" s="194" t="s">
        <v>376</v>
      </c>
      <c r="E201" s="15"/>
      <c r="F201" s="104"/>
      <c r="G201" s="104"/>
      <c r="H201" s="74"/>
      <c r="I201" s="74"/>
      <c r="J201" s="100"/>
      <c r="K201" s="15"/>
      <c r="L201" s="93"/>
      <c r="M201" s="93"/>
      <c r="N201" s="93"/>
      <c r="O201" s="93"/>
      <c r="P201" s="93"/>
      <c r="Q201" s="97"/>
      <c r="R201" s="74"/>
      <c r="S201" s="71"/>
      <c r="T201" s="198">
        <f>84667.6+224357</f>
        <v>309024.59999999998</v>
      </c>
      <c r="U201" s="198">
        <f>219941+83035.7</f>
        <v>302976.7</v>
      </c>
      <c r="V201" s="200">
        <f>84720+228066.7</f>
        <v>312786.7</v>
      </c>
      <c r="W201" s="198">
        <f>84476.9+222770.1</f>
        <v>307247</v>
      </c>
      <c r="X201" s="198">
        <f>84476.9+222770.1</f>
        <v>307247</v>
      </c>
      <c r="Y201" s="198">
        <f>222770.1+84476.9</f>
        <v>307247</v>
      </c>
      <c r="Z201" s="194"/>
    </row>
    <row r="202" spans="1:26" ht="329.25" customHeight="1" x14ac:dyDescent="0.2">
      <c r="A202" s="199"/>
      <c r="B202" s="199"/>
      <c r="C202" s="199"/>
      <c r="D202" s="199"/>
      <c r="E202" s="17"/>
      <c r="F202" s="196" t="s">
        <v>349</v>
      </c>
      <c r="G202" s="197"/>
      <c r="H202" s="196" t="s">
        <v>350</v>
      </c>
      <c r="I202" s="197"/>
      <c r="J202" s="86" t="s">
        <v>351</v>
      </c>
      <c r="K202" s="85"/>
      <c r="P202" s="74"/>
      <c r="Q202" s="99" t="s">
        <v>579</v>
      </c>
      <c r="R202" s="77"/>
      <c r="S202" s="22" t="s">
        <v>580</v>
      </c>
      <c r="T202" s="207"/>
      <c r="U202" s="199"/>
      <c r="V202" s="201"/>
      <c r="W202" s="199"/>
      <c r="X202" s="199"/>
      <c r="Y202" s="199"/>
      <c r="Z202" s="199"/>
    </row>
    <row r="203" spans="1:26" ht="54.75" customHeight="1" x14ac:dyDescent="0.2">
      <c r="A203" s="195"/>
      <c r="B203" s="195"/>
      <c r="C203" s="195"/>
      <c r="D203" s="195"/>
      <c r="E203" s="16"/>
      <c r="F203" s="196" t="s">
        <v>357</v>
      </c>
      <c r="G203" s="197"/>
      <c r="H203" s="196" t="s">
        <v>358</v>
      </c>
      <c r="I203" s="197"/>
      <c r="J203" s="86" t="s">
        <v>359</v>
      </c>
      <c r="K203" s="82"/>
      <c r="L203" s="87"/>
      <c r="M203" s="87"/>
      <c r="N203" s="87"/>
      <c r="O203" s="87"/>
      <c r="P203" s="87"/>
      <c r="Q203" s="115"/>
      <c r="R203" s="9"/>
      <c r="S203" s="10"/>
      <c r="T203" s="195"/>
      <c r="U203" s="195"/>
      <c r="V203" s="202"/>
      <c r="W203" s="195"/>
      <c r="X203" s="195"/>
      <c r="Y203" s="195"/>
      <c r="Z203" s="195"/>
    </row>
    <row r="204" spans="1:26" x14ac:dyDescent="0.2">
      <c r="A204" s="194" t="s">
        <v>377</v>
      </c>
      <c r="B204" s="194" t="s">
        <v>23</v>
      </c>
      <c r="C204" s="194" t="s">
        <v>378</v>
      </c>
      <c r="D204" s="194" t="s">
        <v>379</v>
      </c>
      <c r="E204" s="15"/>
      <c r="F204" s="85"/>
      <c r="G204" s="85"/>
      <c r="H204" s="85"/>
      <c r="I204" s="85"/>
      <c r="J204" s="81"/>
      <c r="K204" s="15"/>
      <c r="L204" s="222" t="s">
        <v>24</v>
      </c>
      <c r="M204" s="207"/>
      <c r="N204" s="226" t="s">
        <v>102</v>
      </c>
      <c r="O204" s="207"/>
      <c r="P204" s="226" t="s">
        <v>107</v>
      </c>
      <c r="Q204" s="56"/>
      <c r="R204" s="3"/>
      <c r="S204" s="4"/>
      <c r="T204" s="198">
        <v>3238.7</v>
      </c>
      <c r="U204" s="198">
        <v>3237.8</v>
      </c>
      <c r="V204" s="200">
        <v>3238.7</v>
      </c>
      <c r="W204" s="198">
        <v>3238.7</v>
      </c>
      <c r="X204" s="198">
        <v>3238.7</v>
      </c>
      <c r="Y204" s="198">
        <v>3238.7</v>
      </c>
      <c r="Z204" s="194"/>
    </row>
    <row r="205" spans="1:26" x14ac:dyDescent="0.2">
      <c r="A205" s="199"/>
      <c r="B205" s="199"/>
      <c r="C205" s="199"/>
      <c r="D205" s="199"/>
      <c r="E205" s="17"/>
      <c r="F205" s="196" t="s">
        <v>349</v>
      </c>
      <c r="G205" s="197"/>
      <c r="H205" s="196" t="s">
        <v>380</v>
      </c>
      <c r="I205" s="197"/>
      <c r="J205" s="196" t="s">
        <v>351</v>
      </c>
      <c r="K205" s="85"/>
      <c r="L205" s="223"/>
      <c r="M205" s="207"/>
      <c r="N205" s="227"/>
      <c r="O205" s="207"/>
      <c r="P205" s="207"/>
      <c r="Q205" s="58"/>
      <c r="S205" s="7"/>
      <c r="T205" s="199"/>
      <c r="U205" s="199"/>
      <c r="V205" s="201"/>
      <c r="W205" s="199"/>
      <c r="X205" s="199"/>
      <c r="Y205" s="199"/>
      <c r="Z205" s="199"/>
    </row>
    <row r="206" spans="1:26" ht="12.75" x14ac:dyDescent="0.2">
      <c r="A206" s="199"/>
      <c r="B206" s="199"/>
      <c r="C206" s="199"/>
      <c r="D206" s="199"/>
      <c r="E206" s="17"/>
      <c r="F206" s="203"/>
      <c r="G206" s="197"/>
      <c r="H206" s="203"/>
      <c r="I206" s="197"/>
      <c r="J206" s="197"/>
      <c r="K206" s="85"/>
      <c r="L206" s="224"/>
      <c r="M206" s="225"/>
      <c r="N206" s="228"/>
      <c r="O206" s="225"/>
      <c r="P206" s="225"/>
      <c r="Q206" s="194" t="s">
        <v>25</v>
      </c>
      <c r="R206" s="194"/>
      <c r="S206" s="194" t="s">
        <v>505</v>
      </c>
      <c r="T206" s="199"/>
      <c r="U206" s="199"/>
      <c r="V206" s="201"/>
      <c r="W206" s="199"/>
      <c r="X206" s="199"/>
      <c r="Y206" s="199"/>
      <c r="Z206" s="199"/>
    </row>
    <row r="207" spans="1:26" ht="12.75" x14ac:dyDescent="0.2">
      <c r="A207" s="199"/>
      <c r="B207" s="199"/>
      <c r="C207" s="199"/>
      <c r="D207" s="199"/>
      <c r="E207" s="17"/>
      <c r="F207" s="197"/>
      <c r="G207" s="197"/>
      <c r="H207" s="197"/>
      <c r="I207" s="197"/>
      <c r="J207" s="197"/>
      <c r="K207" s="85"/>
      <c r="P207" s="7"/>
      <c r="Q207" s="205"/>
      <c r="R207" s="199"/>
      <c r="S207" s="199"/>
      <c r="T207" s="199"/>
      <c r="U207" s="199"/>
      <c r="V207" s="201"/>
      <c r="W207" s="199"/>
      <c r="X207" s="199"/>
      <c r="Y207" s="199"/>
      <c r="Z207" s="199"/>
    </row>
    <row r="208" spans="1:26" ht="155.25" customHeight="1" x14ac:dyDescent="0.2">
      <c r="A208" s="199"/>
      <c r="B208" s="199"/>
      <c r="C208" s="199"/>
      <c r="D208" s="199"/>
      <c r="E208" s="17"/>
      <c r="F208" s="196" t="s">
        <v>349</v>
      </c>
      <c r="G208" s="197"/>
      <c r="H208" s="196" t="s">
        <v>381</v>
      </c>
      <c r="I208" s="197"/>
      <c r="J208" s="108" t="s">
        <v>351</v>
      </c>
      <c r="K208" s="85"/>
      <c r="P208" s="7"/>
      <c r="Q208" s="220"/>
      <c r="R208" s="195"/>
      <c r="S208" s="195"/>
      <c r="T208" s="199"/>
      <c r="U208" s="199"/>
      <c r="V208" s="201"/>
      <c r="W208" s="199"/>
      <c r="X208" s="199"/>
      <c r="Y208" s="199"/>
      <c r="Z208" s="199"/>
    </row>
    <row r="209" spans="1:26" x14ac:dyDescent="0.2">
      <c r="A209" s="194" t="s">
        <v>382</v>
      </c>
      <c r="B209" s="194" t="s">
        <v>26</v>
      </c>
      <c r="C209" s="194" t="s">
        <v>383</v>
      </c>
      <c r="D209" s="194" t="s">
        <v>370</v>
      </c>
      <c r="E209" s="15"/>
      <c r="F209" s="85"/>
      <c r="G209" s="85"/>
      <c r="H209" s="85"/>
      <c r="I209" s="85"/>
      <c r="J209" s="81"/>
      <c r="K209" s="15"/>
      <c r="L209" s="196" t="s">
        <v>27</v>
      </c>
      <c r="M209" s="197"/>
      <c r="N209" s="196" t="s">
        <v>102</v>
      </c>
      <c r="O209" s="197"/>
      <c r="P209" s="196" t="s">
        <v>187</v>
      </c>
      <c r="Q209" s="114"/>
      <c r="R209" s="3"/>
      <c r="S209" s="4"/>
      <c r="T209" s="198">
        <v>58601.7</v>
      </c>
      <c r="U209" s="198">
        <v>57910.400000000001</v>
      </c>
      <c r="V209" s="200">
        <v>92854.9</v>
      </c>
      <c r="W209" s="198">
        <v>19718.5</v>
      </c>
      <c r="X209" s="198">
        <v>19718.5</v>
      </c>
      <c r="Y209" s="198">
        <v>19718.5</v>
      </c>
      <c r="Z209" s="194"/>
    </row>
    <row r="210" spans="1:26" x14ac:dyDescent="0.2">
      <c r="A210" s="199"/>
      <c r="B210" s="199"/>
      <c r="C210" s="199"/>
      <c r="D210" s="199"/>
      <c r="E210" s="17"/>
      <c r="F210" s="196" t="s">
        <v>349</v>
      </c>
      <c r="G210" s="197"/>
      <c r="H210" s="196" t="s">
        <v>384</v>
      </c>
      <c r="I210" s="197"/>
      <c r="J210" s="196" t="s">
        <v>351</v>
      </c>
      <c r="K210" s="85"/>
      <c r="L210" s="197"/>
      <c r="M210" s="197"/>
      <c r="N210" s="203"/>
      <c r="O210" s="197"/>
      <c r="P210" s="197"/>
      <c r="Q210" s="34"/>
      <c r="S210" s="7"/>
      <c r="T210" s="199"/>
      <c r="U210" s="199"/>
      <c r="V210" s="201"/>
      <c r="W210" s="199"/>
      <c r="X210" s="199"/>
      <c r="Y210" s="199"/>
      <c r="Z210" s="199"/>
    </row>
    <row r="211" spans="1:26" ht="12.75" x14ac:dyDescent="0.2">
      <c r="A211" s="199"/>
      <c r="B211" s="199"/>
      <c r="C211" s="199"/>
      <c r="D211" s="199"/>
      <c r="E211" s="17"/>
      <c r="F211" s="203"/>
      <c r="G211" s="197"/>
      <c r="H211" s="203"/>
      <c r="I211" s="197"/>
      <c r="J211" s="197"/>
      <c r="K211" s="85"/>
      <c r="L211" s="197"/>
      <c r="M211" s="197"/>
      <c r="N211" s="197"/>
      <c r="O211" s="197"/>
      <c r="P211" s="197"/>
      <c r="Q211" s="204" t="s">
        <v>28</v>
      </c>
      <c r="R211" s="194"/>
      <c r="S211" s="194" t="s">
        <v>385</v>
      </c>
      <c r="T211" s="199"/>
      <c r="U211" s="199"/>
      <c r="V211" s="201"/>
      <c r="W211" s="199"/>
      <c r="X211" s="199"/>
      <c r="Y211" s="199"/>
      <c r="Z211" s="199"/>
    </row>
    <row r="212" spans="1:26" ht="150" customHeight="1" x14ac:dyDescent="0.2">
      <c r="A212" s="199"/>
      <c r="B212" s="199"/>
      <c r="C212" s="199"/>
      <c r="D212" s="199"/>
      <c r="E212" s="17"/>
      <c r="F212" s="197"/>
      <c r="G212" s="197"/>
      <c r="H212" s="197"/>
      <c r="I212" s="197"/>
      <c r="J212" s="197"/>
      <c r="K212" s="85"/>
      <c r="L212" s="196" t="s">
        <v>386</v>
      </c>
      <c r="M212" s="197"/>
      <c r="N212" s="196" t="s">
        <v>387</v>
      </c>
      <c r="O212" s="197"/>
      <c r="P212" s="196" t="s">
        <v>388</v>
      </c>
      <c r="Q212" s="211"/>
      <c r="R212" s="199"/>
      <c r="S212" s="199"/>
      <c r="T212" s="199"/>
      <c r="U212" s="199"/>
      <c r="V212" s="201"/>
      <c r="W212" s="199"/>
      <c r="X212" s="199"/>
      <c r="Y212" s="199"/>
      <c r="Z212" s="199"/>
    </row>
    <row r="213" spans="1:26" ht="9.75" customHeight="1" x14ac:dyDescent="0.2">
      <c r="A213" s="199"/>
      <c r="B213" s="199"/>
      <c r="C213" s="199"/>
      <c r="D213" s="199"/>
      <c r="E213" s="17"/>
      <c r="F213" s="196" t="s">
        <v>389</v>
      </c>
      <c r="G213" s="197"/>
      <c r="H213" s="196" t="s">
        <v>390</v>
      </c>
      <c r="I213" s="197"/>
      <c r="J213" s="196" t="s">
        <v>391</v>
      </c>
      <c r="K213" s="85"/>
      <c r="L213" s="197"/>
      <c r="M213" s="197"/>
      <c r="N213" s="203"/>
      <c r="O213" s="197"/>
      <c r="P213" s="197"/>
      <c r="Q213" s="221"/>
      <c r="R213" s="195"/>
      <c r="S213" s="195"/>
      <c r="T213" s="199"/>
      <c r="U213" s="199"/>
      <c r="V213" s="201"/>
      <c r="W213" s="199"/>
      <c r="X213" s="199"/>
      <c r="Y213" s="199"/>
      <c r="Z213" s="199"/>
    </row>
    <row r="214" spans="1:26" ht="84.75" customHeight="1" x14ac:dyDescent="0.2">
      <c r="A214" s="199"/>
      <c r="B214" s="199"/>
      <c r="C214" s="199"/>
      <c r="D214" s="199"/>
      <c r="E214" s="17"/>
      <c r="F214" s="197"/>
      <c r="G214" s="197"/>
      <c r="H214" s="197"/>
      <c r="I214" s="197"/>
      <c r="J214" s="197"/>
      <c r="K214" s="85"/>
      <c r="L214" s="197"/>
      <c r="M214" s="197"/>
      <c r="N214" s="203"/>
      <c r="O214" s="197"/>
      <c r="P214" s="197"/>
      <c r="Q214" s="34"/>
      <c r="S214" s="7"/>
      <c r="T214" s="199"/>
      <c r="U214" s="199"/>
      <c r="V214" s="201"/>
      <c r="W214" s="199"/>
      <c r="X214" s="199"/>
      <c r="Y214" s="199"/>
      <c r="Z214" s="199"/>
    </row>
    <row r="215" spans="1:26" x14ac:dyDescent="0.2">
      <c r="A215" s="194" t="s">
        <v>396</v>
      </c>
      <c r="B215" s="194" t="s">
        <v>29</v>
      </c>
      <c r="C215" s="194" t="s">
        <v>397</v>
      </c>
      <c r="D215" s="194" t="s">
        <v>348</v>
      </c>
      <c r="E215" s="15"/>
      <c r="F215" s="85"/>
      <c r="G215" s="85"/>
      <c r="H215" s="85"/>
      <c r="I215" s="85"/>
      <c r="J215" s="81"/>
      <c r="K215" s="15"/>
      <c r="L215" s="196" t="s">
        <v>398</v>
      </c>
      <c r="M215" s="197"/>
      <c r="N215" s="196" t="s">
        <v>102</v>
      </c>
      <c r="O215" s="197"/>
      <c r="P215" s="196" t="s">
        <v>399</v>
      </c>
      <c r="Q215" s="114"/>
      <c r="R215" s="3"/>
      <c r="S215" s="4"/>
      <c r="T215" s="198">
        <v>189.2</v>
      </c>
      <c r="U215" s="198">
        <v>189.2</v>
      </c>
      <c r="V215" s="213">
        <v>192.2</v>
      </c>
      <c r="W215" s="208">
        <v>189.3</v>
      </c>
      <c r="X215" s="208">
        <v>189.3</v>
      </c>
      <c r="Y215" s="208">
        <v>189.3</v>
      </c>
      <c r="Z215" s="194"/>
    </row>
    <row r="216" spans="1:26" x14ac:dyDescent="0.2">
      <c r="A216" s="199"/>
      <c r="B216" s="199"/>
      <c r="C216" s="199"/>
      <c r="D216" s="199"/>
      <c r="E216" s="17"/>
      <c r="F216" s="196" t="s">
        <v>349</v>
      </c>
      <c r="G216" s="197"/>
      <c r="H216" s="196" t="s">
        <v>394</v>
      </c>
      <c r="I216" s="197"/>
      <c r="J216" s="196" t="s">
        <v>351</v>
      </c>
      <c r="K216" s="85"/>
      <c r="L216" s="197"/>
      <c r="M216" s="197"/>
      <c r="N216" s="203"/>
      <c r="O216" s="197"/>
      <c r="P216" s="197"/>
      <c r="Q216" s="34"/>
      <c r="S216" s="7"/>
      <c r="T216" s="199"/>
      <c r="U216" s="199"/>
      <c r="V216" s="201"/>
      <c r="W216" s="199"/>
      <c r="X216" s="199"/>
      <c r="Y216" s="199"/>
      <c r="Z216" s="199"/>
    </row>
    <row r="217" spans="1:26" ht="12.75" x14ac:dyDescent="0.2">
      <c r="A217" s="199"/>
      <c r="B217" s="199"/>
      <c r="C217" s="199"/>
      <c r="D217" s="199"/>
      <c r="E217" s="17"/>
      <c r="F217" s="203"/>
      <c r="G217" s="197"/>
      <c r="H217" s="203"/>
      <c r="I217" s="197"/>
      <c r="J217" s="197"/>
      <c r="K217" s="85"/>
      <c r="L217" s="197"/>
      <c r="M217" s="197"/>
      <c r="N217" s="197"/>
      <c r="O217" s="197"/>
      <c r="P217" s="197"/>
      <c r="Q217" s="217" t="s">
        <v>489</v>
      </c>
      <c r="R217" s="194"/>
      <c r="S217" s="194" t="s">
        <v>490</v>
      </c>
      <c r="T217" s="199"/>
      <c r="U217" s="199"/>
      <c r="V217" s="201"/>
      <c r="W217" s="199"/>
      <c r="X217" s="199"/>
      <c r="Y217" s="199"/>
      <c r="Z217" s="199"/>
    </row>
    <row r="218" spans="1:26" ht="111" customHeight="1" x14ac:dyDescent="0.2">
      <c r="A218" s="199"/>
      <c r="B218" s="199"/>
      <c r="C218" s="199"/>
      <c r="D218" s="199"/>
      <c r="E218" s="17"/>
      <c r="F218" s="197"/>
      <c r="G218" s="197"/>
      <c r="H218" s="197"/>
      <c r="I218" s="197"/>
      <c r="J218" s="197"/>
      <c r="K218" s="85"/>
      <c r="L218" s="108" t="s">
        <v>392</v>
      </c>
      <c r="M218" s="109"/>
      <c r="N218" s="108" t="s">
        <v>400</v>
      </c>
      <c r="O218" s="109"/>
      <c r="P218" s="108" t="s">
        <v>393</v>
      </c>
      <c r="Q218" s="211"/>
      <c r="R218" s="199"/>
      <c r="S218" s="199"/>
      <c r="T218" s="199"/>
      <c r="U218" s="199"/>
      <c r="V218" s="201"/>
      <c r="W218" s="199"/>
      <c r="X218" s="199"/>
      <c r="Y218" s="199"/>
      <c r="Z218" s="199"/>
    </row>
    <row r="219" spans="1:26" ht="144.75" customHeight="1" x14ac:dyDescent="0.2">
      <c r="A219" s="194" t="s">
        <v>401</v>
      </c>
      <c r="B219" s="194" t="s">
        <v>30</v>
      </c>
      <c r="C219" s="194" t="s">
        <v>402</v>
      </c>
      <c r="D219" s="194" t="s">
        <v>403</v>
      </c>
      <c r="E219" s="15"/>
      <c r="F219" s="3"/>
      <c r="G219" s="3"/>
      <c r="H219" s="3"/>
      <c r="I219" s="3"/>
      <c r="J219" s="4"/>
      <c r="K219" s="15"/>
      <c r="L219" s="196" t="s">
        <v>392</v>
      </c>
      <c r="M219" s="197"/>
      <c r="N219" s="196" t="s">
        <v>404</v>
      </c>
      <c r="O219" s="197"/>
      <c r="P219" s="196" t="s">
        <v>393</v>
      </c>
      <c r="Q219" s="302" t="s">
        <v>506</v>
      </c>
      <c r="R219" s="302"/>
      <c r="S219" s="302" t="s">
        <v>507</v>
      </c>
      <c r="T219" s="198">
        <v>56948.800000000003</v>
      </c>
      <c r="U219" s="198">
        <v>56643.5</v>
      </c>
      <c r="V219" s="200">
        <v>65114.6</v>
      </c>
      <c r="W219" s="198">
        <v>56497.599999999999</v>
      </c>
      <c r="X219" s="198">
        <v>56497.599999999999</v>
      </c>
      <c r="Y219" s="198">
        <v>56497.599999999999</v>
      </c>
      <c r="Z219" s="194"/>
    </row>
    <row r="220" spans="1:26" ht="26.25" customHeight="1" x14ac:dyDescent="0.2">
      <c r="A220" s="199"/>
      <c r="B220" s="199"/>
      <c r="C220" s="199"/>
      <c r="D220" s="199"/>
      <c r="E220" s="17"/>
      <c r="F220" s="196" t="s">
        <v>349</v>
      </c>
      <c r="G220" s="197"/>
      <c r="H220" s="196" t="s">
        <v>405</v>
      </c>
      <c r="I220" s="197"/>
      <c r="J220" s="196" t="s">
        <v>351</v>
      </c>
      <c r="K220" s="74"/>
      <c r="L220" s="197"/>
      <c r="M220" s="197"/>
      <c r="N220" s="203"/>
      <c r="O220" s="197"/>
      <c r="P220" s="197"/>
      <c r="Q220" s="209"/>
      <c r="R220" s="303"/>
      <c r="S220" s="303"/>
      <c r="T220" s="199"/>
      <c r="U220" s="199"/>
      <c r="V220" s="201"/>
      <c r="W220" s="199"/>
      <c r="X220" s="199"/>
      <c r="Y220" s="199"/>
      <c r="Z220" s="199"/>
    </row>
    <row r="221" spans="1:26" ht="26.25" customHeight="1" x14ac:dyDescent="0.2">
      <c r="A221" s="199"/>
      <c r="B221" s="199"/>
      <c r="C221" s="199"/>
      <c r="D221" s="199"/>
      <c r="E221" s="17"/>
      <c r="F221" s="203"/>
      <c r="G221" s="197"/>
      <c r="H221" s="203"/>
      <c r="I221" s="197"/>
      <c r="J221" s="197"/>
      <c r="K221" s="74"/>
      <c r="L221" s="197"/>
      <c r="M221" s="197"/>
      <c r="N221" s="197"/>
      <c r="O221" s="197"/>
      <c r="P221" s="216"/>
      <c r="Q221" s="116"/>
      <c r="R221" s="116"/>
      <c r="S221" s="116"/>
      <c r="T221" s="207"/>
      <c r="U221" s="199"/>
      <c r="V221" s="201"/>
      <c r="W221" s="199"/>
      <c r="X221" s="199"/>
      <c r="Y221" s="199"/>
      <c r="Z221" s="199"/>
    </row>
    <row r="222" spans="1:26" x14ac:dyDescent="0.2">
      <c r="A222" s="194" t="s">
        <v>406</v>
      </c>
      <c r="B222" s="194" t="s">
        <v>31</v>
      </c>
      <c r="C222" s="194" t="s">
        <v>407</v>
      </c>
      <c r="D222" s="194" t="s">
        <v>408</v>
      </c>
      <c r="E222" s="15"/>
      <c r="F222" s="3"/>
      <c r="G222" s="3"/>
      <c r="H222" s="3"/>
      <c r="I222" s="3"/>
      <c r="J222" s="4"/>
      <c r="K222" s="15"/>
      <c r="L222" s="196" t="s">
        <v>32</v>
      </c>
      <c r="M222" s="197"/>
      <c r="N222" s="196" t="s">
        <v>102</v>
      </c>
      <c r="O222" s="197"/>
      <c r="P222" s="196" t="s">
        <v>175</v>
      </c>
      <c r="Q222" s="34"/>
      <c r="R222" s="85"/>
      <c r="S222" s="81"/>
      <c r="T222" s="198">
        <v>33190.800000000003</v>
      </c>
      <c r="U222" s="198">
        <v>33186.1</v>
      </c>
      <c r="V222" s="200">
        <v>33190.800000000003</v>
      </c>
      <c r="W222" s="198">
        <v>33190.800000000003</v>
      </c>
      <c r="X222" s="198">
        <v>33190.800000000003</v>
      </c>
      <c r="Y222" s="198">
        <v>33190.800000000003</v>
      </c>
      <c r="Z222" s="194"/>
    </row>
    <row r="223" spans="1:26" x14ac:dyDescent="0.2">
      <c r="A223" s="199"/>
      <c r="B223" s="199"/>
      <c r="C223" s="199"/>
      <c r="D223" s="199"/>
      <c r="E223" s="17"/>
      <c r="F223" s="196" t="s">
        <v>349</v>
      </c>
      <c r="G223" s="197"/>
      <c r="H223" s="196" t="s">
        <v>405</v>
      </c>
      <c r="I223" s="197"/>
      <c r="J223" s="196" t="s">
        <v>351</v>
      </c>
      <c r="K223" s="85"/>
      <c r="L223" s="197"/>
      <c r="M223" s="197"/>
      <c r="N223" s="203"/>
      <c r="O223" s="197"/>
      <c r="P223" s="197"/>
      <c r="Q223" s="34"/>
      <c r="S223" s="7"/>
      <c r="T223" s="199"/>
      <c r="U223" s="199"/>
      <c r="V223" s="201"/>
      <c r="W223" s="199"/>
      <c r="X223" s="199"/>
      <c r="Y223" s="199"/>
      <c r="Z223" s="199"/>
    </row>
    <row r="224" spans="1:26" ht="12.75" x14ac:dyDescent="0.2">
      <c r="A224" s="199"/>
      <c r="B224" s="199"/>
      <c r="C224" s="199"/>
      <c r="D224" s="199"/>
      <c r="E224" s="17"/>
      <c r="F224" s="203"/>
      <c r="G224" s="197"/>
      <c r="H224" s="203"/>
      <c r="I224" s="197"/>
      <c r="J224" s="197"/>
      <c r="K224" s="85"/>
      <c r="L224" s="197"/>
      <c r="M224" s="197"/>
      <c r="N224" s="197"/>
      <c r="O224" s="197"/>
      <c r="P224" s="197"/>
      <c r="Q224" s="217" t="s">
        <v>409</v>
      </c>
      <c r="R224" s="194"/>
      <c r="S224" s="194" t="s">
        <v>410</v>
      </c>
      <c r="T224" s="199"/>
      <c r="U224" s="199"/>
      <c r="V224" s="201"/>
      <c r="W224" s="199"/>
      <c r="X224" s="199"/>
      <c r="Y224" s="199"/>
      <c r="Z224" s="199"/>
    </row>
    <row r="225" spans="1:26" ht="12.75" x14ac:dyDescent="0.2">
      <c r="A225" s="199"/>
      <c r="B225" s="199"/>
      <c r="C225" s="199"/>
      <c r="D225" s="199"/>
      <c r="E225" s="17"/>
      <c r="F225" s="197"/>
      <c r="G225" s="197"/>
      <c r="H225" s="197"/>
      <c r="I225" s="197"/>
      <c r="J225" s="197"/>
      <c r="K225" s="85"/>
      <c r="P225" s="7"/>
      <c r="Q225" s="205"/>
      <c r="R225" s="199"/>
      <c r="S225" s="199"/>
      <c r="T225" s="199"/>
      <c r="U225" s="199"/>
      <c r="V225" s="201"/>
      <c r="W225" s="199"/>
      <c r="X225" s="199"/>
      <c r="Y225" s="199"/>
      <c r="Z225" s="199"/>
    </row>
    <row r="226" spans="1:26" ht="104.25" customHeight="1" x14ac:dyDescent="0.2">
      <c r="A226" s="199"/>
      <c r="B226" s="199"/>
      <c r="C226" s="199"/>
      <c r="D226" s="199"/>
      <c r="E226" s="17"/>
      <c r="J226" s="7"/>
      <c r="K226" s="17"/>
      <c r="P226" s="7"/>
      <c r="Q226" s="220"/>
      <c r="R226" s="195"/>
      <c r="S226" s="195"/>
      <c r="T226" s="199"/>
      <c r="U226" s="199"/>
      <c r="V226" s="201"/>
      <c r="W226" s="199"/>
      <c r="X226" s="199"/>
      <c r="Y226" s="199"/>
      <c r="Z226" s="199"/>
    </row>
    <row r="227" spans="1:26" x14ac:dyDescent="0.2">
      <c r="A227" s="194" t="s">
        <v>411</v>
      </c>
      <c r="B227" s="194" t="s">
        <v>33</v>
      </c>
      <c r="C227" s="194" t="s">
        <v>412</v>
      </c>
      <c r="D227" s="194" t="s">
        <v>170</v>
      </c>
      <c r="E227" s="15"/>
      <c r="F227" s="3"/>
      <c r="G227" s="3"/>
      <c r="H227" s="3"/>
      <c r="I227" s="3"/>
      <c r="J227" s="4"/>
      <c r="K227" s="15"/>
      <c r="L227" s="196" t="s">
        <v>34</v>
      </c>
      <c r="M227" s="197"/>
      <c r="N227" s="196" t="s">
        <v>102</v>
      </c>
      <c r="O227" s="197"/>
      <c r="P227" s="196" t="s">
        <v>413</v>
      </c>
      <c r="Q227" s="114"/>
      <c r="R227" s="3"/>
      <c r="S227" s="4"/>
      <c r="T227" s="198">
        <v>135111.20000000001</v>
      </c>
      <c r="U227" s="198">
        <v>113256.1</v>
      </c>
      <c r="V227" s="200">
        <v>105672.2</v>
      </c>
      <c r="W227" s="198">
        <v>122249.5</v>
      </c>
      <c r="X227" s="198">
        <v>122249.5</v>
      </c>
      <c r="Y227" s="198">
        <v>122249.5</v>
      </c>
      <c r="Z227" s="194"/>
    </row>
    <row r="228" spans="1:26" x14ac:dyDescent="0.2">
      <c r="A228" s="199"/>
      <c r="B228" s="199"/>
      <c r="C228" s="199"/>
      <c r="D228" s="199"/>
      <c r="E228" s="17"/>
      <c r="F228" s="196" t="s">
        <v>349</v>
      </c>
      <c r="G228" s="197"/>
      <c r="H228" s="196" t="s">
        <v>380</v>
      </c>
      <c r="I228" s="197"/>
      <c r="J228" s="196" t="s">
        <v>351</v>
      </c>
      <c r="K228" s="85"/>
      <c r="L228" s="197"/>
      <c r="M228" s="197"/>
      <c r="N228" s="203"/>
      <c r="O228" s="197"/>
      <c r="P228" s="197"/>
      <c r="Q228" s="34"/>
      <c r="S228" s="7"/>
      <c r="T228" s="199"/>
      <c r="U228" s="199"/>
      <c r="V228" s="201"/>
      <c r="W228" s="199"/>
      <c r="X228" s="199"/>
      <c r="Y228" s="199"/>
      <c r="Z228" s="199"/>
    </row>
    <row r="229" spans="1:26" ht="12.75" x14ac:dyDescent="0.2">
      <c r="A229" s="199"/>
      <c r="B229" s="199"/>
      <c r="C229" s="199"/>
      <c r="D229" s="199"/>
      <c r="E229" s="17"/>
      <c r="F229" s="203"/>
      <c r="G229" s="197"/>
      <c r="H229" s="203"/>
      <c r="I229" s="197"/>
      <c r="J229" s="197"/>
      <c r="K229" s="85"/>
      <c r="L229" s="197"/>
      <c r="M229" s="197"/>
      <c r="N229" s="197"/>
      <c r="O229" s="197"/>
      <c r="P229" s="197"/>
      <c r="Q229" s="217" t="s">
        <v>584</v>
      </c>
      <c r="R229" s="194"/>
      <c r="S229" s="218" t="s">
        <v>598</v>
      </c>
      <c r="T229" s="199"/>
      <c r="U229" s="199"/>
      <c r="V229" s="201"/>
      <c r="W229" s="199"/>
      <c r="X229" s="199"/>
      <c r="Y229" s="199"/>
      <c r="Z229" s="199"/>
    </row>
    <row r="230" spans="1:26" ht="12.75" x14ac:dyDescent="0.2">
      <c r="A230" s="199"/>
      <c r="B230" s="199"/>
      <c r="C230" s="199"/>
      <c r="D230" s="199"/>
      <c r="E230" s="17"/>
      <c r="F230" s="197"/>
      <c r="G230" s="197"/>
      <c r="H230" s="197"/>
      <c r="I230" s="197"/>
      <c r="J230" s="197"/>
      <c r="K230" s="85"/>
      <c r="P230" s="7"/>
      <c r="Q230" s="205"/>
      <c r="R230" s="199"/>
      <c r="S230" s="219"/>
      <c r="T230" s="199"/>
      <c r="U230" s="199"/>
      <c r="V230" s="201"/>
      <c r="W230" s="199"/>
      <c r="X230" s="199"/>
      <c r="Y230" s="199"/>
      <c r="Z230" s="199"/>
    </row>
    <row r="231" spans="1:26" ht="114.75" customHeight="1" x14ac:dyDescent="0.2">
      <c r="A231" s="199"/>
      <c r="B231" s="199"/>
      <c r="C231" s="199"/>
      <c r="D231" s="199"/>
      <c r="E231" s="17"/>
      <c r="J231" s="7"/>
      <c r="K231" s="17"/>
      <c r="P231" s="7"/>
      <c r="Q231" s="205"/>
      <c r="R231" s="199"/>
      <c r="S231" s="219"/>
      <c r="T231" s="199"/>
      <c r="U231" s="199"/>
      <c r="V231" s="201"/>
      <c r="W231" s="199"/>
      <c r="X231" s="199"/>
      <c r="Y231" s="199"/>
      <c r="Z231" s="199"/>
    </row>
    <row r="232" spans="1:26" ht="179.25" customHeight="1" x14ac:dyDescent="0.2">
      <c r="A232" s="103" t="s">
        <v>414</v>
      </c>
      <c r="B232" s="103" t="s">
        <v>415</v>
      </c>
      <c r="C232" s="103" t="s">
        <v>416</v>
      </c>
      <c r="D232" s="103" t="s">
        <v>151</v>
      </c>
      <c r="E232" s="15"/>
      <c r="F232" s="196" t="s">
        <v>419</v>
      </c>
      <c r="G232" s="197"/>
      <c r="H232" s="196" t="s">
        <v>395</v>
      </c>
      <c r="I232" s="197"/>
      <c r="J232" s="108" t="s">
        <v>420</v>
      </c>
      <c r="K232" s="15"/>
      <c r="L232" s="196" t="s">
        <v>417</v>
      </c>
      <c r="M232" s="197"/>
      <c r="N232" s="196" t="s">
        <v>102</v>
      </c>
      <c r="O232" s="197"/>
      <c r="P232" s="108" t="s">
        <v>418</v>
      </c>
      <c r="Q232" s="111" t="s">
        <v>8</v>
      </c>
      <c r="R232" s="109"/>
      <c r="S232" s="49" t="s">
        <v>583</v>
      </c>
      <c r="T232" s="107">
        <v>205.6</v>
      </c>
      <c r="U232" s="101">
        <v>202.3</v>
      </c>
      <c r="V232" s="126">
        <v>224.8</v>
      </c>
      <c r="W232" s="120">
        <v>224.8</v>
      </c>
      <c r="X232" s="101">
        <v>224.8</v>
      </c>
      <c r="Y232" s="101">
        <v>224.8</v>
      </c>
      <c r="Z232" s="103"/>
    </row>
    <row r="233" spans="1:26" x14ac:dyDescent="0.2">
      <c r="A233" s="194" t="s">
        <v>421</v>
      </c>
      <c r="B233" s="194" t="s">
        <v>35</v>
      </c>
      <c r="C233" s="194" t="s">
        <v>422</v>
      </c>
      <c r="D233" s="214" t="s">
        <v>330</v>
      </c>
      <c r="E233" s="15"/>
      <c r="F233" s="3"/>
      <c r="G233" s="3"/>
      <c r="H233" s="3"/>
      <c r="I233" s="3"/>
      <c r="J233" s="4"/>
      <c r="K233" s="15"/>
      <c r="L233" s="196" t="s">
        <v>36</v>
      </c>
      <c r="M233" s="197"/>
      <c r="N233" s="196" t="s">
        <v>102</v>
      </c>
      <c r="O233" s="197"/>
      <c r="P233" s="196" t="s">
        <v>423</v>
      </c>
      <c r="Q233" s="34"/>
      <c r="R233" s="104"/>
      <c r="S233" s="100"/>
      <c r="T233" s="198">
        <v>890.5</v>
      </c>
      <c r="U233" s="198">
        <v>886.7</v>
      </c>
      <c r="V233" s="200">
        <v>1014.9</v>
      </c>
      <c r="W233" s="198">
        <v>1014.9</v>
      </c>
      <c r="X233" s="198">
        <v>1014.9</v>
      </c>
      <c r="Y233" s="198">
        <v>1014.9</v>
      </c>
      <c r="Z233" s="194"/>
    </row>
    <row r="234" spans="1:26" ht="180" customHeight="1" x14ac:dyDescent="0.2">
      <c r="A234" s="199"/>
      <c r="B234" s="199"/>
      <c r="C234" s="199"/>
      <c r="D234" s="215"/>
      <c r="E234" s="17"/>
      <c r="F234" s="196" t="s">
        <v>349</v>
      </c>
      <c r="G234" s="197"/>
      <c r="H234" s="196" t="s">
        <v>424</v>
      </c>
      <c r="I234" s="197"/>
      <c r="J234" s="86" t="s">
        <v>351</v>
      </c>
      <c r="K234" s="85"/>
      <c r="L234" s="197"/>
      <c r="M234" s="197"/>
      <c r="N234" s="197"/>
      <c r="O234" s="197"/>
      <c r="P234" s="197"/>
      <c r="Q234" s="160" t="s">
        <v>599</v>
      </c>
      <c r="R234" s="165"/>
      <c r="S234" s="160" t="s">
        <v>600</v>
      </c>
      <c r="T234" s="207"/>
      <c r="U234" s="199"/>
      <c r="V234" s="201"/>
      <c r="W234" s="199"/>
      <c r="X234" s="199"/>
      <c r="Y234" s="199"/>
      <c r="Z234" s="199"/>
    </row>
    <row r="235" spans="1:26" x14ac:dyDescent="0.2">
      <c r="A235" s="194" t="s">
        <v>425</v>
      </c>
      <c r="B235" s="194" t="s">
        <v>37</v>
      </c>
      <c r="C235" s="194" t="s">
        <v>426</v>
      </c>
      <c r="D235" s="194" t="s">
        <v>427</v>
      </c>
      <c r="E235" s="15"/>
      <c r="F235" s="85"/>
      <c r="G235" s="85"/>
      <c r="H235" s="85"/>
      <c r="I235" s="85"/>
      <c r="J235" s="81"/>
      <c r="K235" s="15"/>
      <c r="L235" s="196" t="s">
        <v>38</v>
      </c>
      <c r="M235" s="197"/>
      <c r="N235" s="196" t="s">
        <v>102</v>
      </c>
      <c r="O235" s="197"/>
      <c r="P235" s="196" t="s">
        <v>428</v>
      </c>
      <c r="Q235" s="34"/>
      <c r="R235" s="164"/>
      <c r="S235" s="162"/>
      <c r="T235" s="198">
        <v>142.9</v>
      </c>
      <c r="U235" s="198">
        <v>141.6</v>
      </c>
      <c r="V235" s="200">
        <v>124.1</v>
      </c>
      <c r="W235" s="198">
        <v>124.1</v>
      </c>
      <c r="X235" s="198">
        <v>124.1</v>
      </c>
      <c r="Y235" s="198">
        <v>124.1</v>
      </c>
      <c r="Z235" s="194"/>
    </row>
    <row r="236" spans="1:26" x14ac:dyDescent="0.2">
      <c r="A236" s="199"/>
      <c r="B236" s="199"/>
      <c r="C236" s="199"/>
      <c r="D236" s="199"/>
      <c r="E236" s="17"/>
      <c r="F236" s="196" t="s">
        <v>349</v>
      </c>
      <c r="G236" s="197"/>
      <c r="H236" s="196" t="s">
        <v>429</v>
      </c>
      <c r="I236" s="197"/>
      <c r="J236" s="196" t="s">
        <v>351</v>
      </c>
      <c r="K236" s="85"/>
      <c r="L236" s="197"/>
      <c r="M236" s="197"/>
      <c r="N236" s="203"/>
      <c r="O236" s="197"/>
      <c r="P236" s="197"/>
      <c r="Q236" s="34"/>
      <c r="S236" s="7"/>
      <c r="T236" s="199"/>
      <c r="U236" s="199"/>
      <c r="V236" s="201"/>
      <c r="W236" s="199"/>
      <c r="X236" s="199"/>
      <c r="Y236" s="199"/>
      <c r="Z236" s="199"/>
    </row>
    <row r="237" spans="1:26" ht="12.75" x14ac:dyDescent="0.2">
      <c r="A237" s="199"/>
      <c r="B237" s="199"/>
      <c r="C237" s="199"/>
      <c r="D237" s="199"/>
      <c r="E237" s="17"/>
      <c r="F237" s="203"/>
      <c r="G237" s="197"/>
      <c r="H237" s="203"/>
      <c r="I237" s="197"/>
      <c r="J237" s="197"/>
      <c r="K237" s="85"/>
      <c r="L237" s="197"/>
      <c r="M237" s="197"/>
      <c r="N237" s="197"/>
      <c r="O237" s="197"/>
      <c r="P237" s="216"/>
      <c r="Q237" s="196" t="s">
        <v>39</v>
      </c>
      <c r="R237" s="196"/>
      <c r="S237" s="196" t="s">
        <v>198</v>
      </c>
      <c r="T237" s="207"/>
      <c r="U237" s="199"/>
      <c r="V237" s="201"/>
      <c r="W237" s="199"/>
      <c r="X237" s="199"/>
      <c r="Y237" s="199"/>
      <c r="Z237" s="199"/>
    </row>
    <row r="238" spans="1:26" ht="12.75" x14ac:dyDescent="0.2">
      <c r="A238" s="199"/>
      <c r="B238" s="199"/>
      <c r="C238" s="199"/>
      <c r="D238" s="199"/>
      <c r="E238" s="17"/>
      <c r="F238" s="197"/>
      <c r="G238" s="197"/>
      <c r="H238" s="197"/>
      <c r="I238" s="197"/>
      <c r="J238" s="197"/>
      <c r="K238" s="85"/>
      <c r="P238" s="85"/>
      <c r="Q238" s="209"/>
      <c r="R238" s="197"/>
      <c r="S238" s="197"/>
      <c r="T238" s="207"/>
      <c r="U238" s="199"/>
      <c r="V238" s="201"/>
      <c r="W238" s="199"/>
      <c r="X238" s="199"/>
      <c r="Y238" s="199"/>
      <c r="Z238" s="199"/>
    </row>
    <row r="239" spans="1:26" ht="154.5" customHeight="1" x14ac:dyDescent="0.2">
      <c r="A239" s="199"/>
      <c r="B239" s="199"/>
      <c r="C239" s="199"/>
      <c r="D239" s="199"/>
      <c r="E239" s="17"/>
      <c r="J239" s="7"/>
      <c r="K239" s="17"/>
      <c r="P239" s="85"/>
      <c r="Q239" s="209"/>
      <c r="R239" s="197"/>
      <c r="S239" s="197"/>
      <c r="T239" s="207"/>
      <c r="U239" s="199"/>
      <c r="V239" s="201"/>
      <c r="W239" s="199"/>
      <c r="X239" s="199"/>
      <c r="Y239" s="199"/>
      <c r="Z239" s="199"/>
    </row>
    <row r="240" spans="1:26" x14ac:dyDescent="0.2">
      <c r="A240" s="194" t="s">
        <v>430</v>
      </c>
      <c r="B240" s="194" t="s">
        <v>40</v>
      </c>
      <c r="C240" s="194" t="s">
        <v>431</v>
      </c>
      <c r="D240" s="194" t="s">
        <v>427</v>
      </c>
      <c r="E240" s="15"/>
      <c r="F240" s="3"/>
      <c r="G240" s="3"/>
      <c r="H240" s="3"/>
      <c r="I240" s="3"/>
      <c r="J240" s="4"/>
      <c r="K240" s="15"/>
      <c r="L240" s="196" t="s">
        <v>41</v>
      </c>
      <c r="M240" s="197"/>
      <c r="N240" s="196" t="s">
        <v>102</v>
      </c>
      <c r="O240" s="197"/>
      <c r="P240" s="196" t="s">
        <v>432</v>
      </c>
      <c r="Q240" s="34"/>
      <c r="R240" s="85"/>
      <c r="S240" s="81"/>
      <c r="T240" s="198">
        <v>1427.3</v>
      </c>
      <c r="U240" s="198">
        <v>1241.9000000000001</v>
      </c>
      <c r="V240" s="213">
        <v>1533.3</v>
      </c>
      <c r="W240" s="208">
        <v>1533.3</v>
      </c>
      <c r="X240" s="208">
        <v>1533.3</v>
      </c>
      <c r="Y240" s="208">
        <v>1533.3</v>
      </c>
      <c r="Z240" s="194"/>
    </row>
    <row r="241" spans="1:26" x14ac:dyDescent="0.2">
      <c r="A241" s="199"/>
      <c r="B241" s="199"/>
      <c r="C241" s="199"/>
      <c r="D241" s="199"/>
      <c r="E241" s="17"/>
      <c r="F241" s="196" t="s">
        <v>349</v>
      </c>
      <c r="G241" s="197"/>
      <c r="H241" s="196" t="s">
        <v>433</v>
      </c>
      <c r="I241" s="197"/>
      <c r="J241" s="196" t="s">
        <v>351</v>
      </c>
      <c r="K241" s="85"/>
      <c r="L241" s="197"/>
      <c r="M241" s="197"/>
      <c r="N241" s="203"/>
      <c r="O241" s="197"/>
      <c r="P241" s="197"/>
      <c r="Q241" s="34"/>
      <c r="S241" s="7"/>
      <c r="T241" s="199"/>
      <c r="U241" s="199"/>
      <c r="V241" s="201"/>
      <c r="W241" s="199"/>
      <c r="X241" s="199"/>
      <c r="Y241" s="199"/>
      <c r="Z241" s="199"/>
    </row>
    <row r="242" spans="1:26" ht="12.75" customHeight="1" x14ac:dyDescent="0.2">
      <c r="A242" s="199"/>
      <c r="B242" s="199"/>
      <c r="C242" s="199"/>
      <c r="D242" s="199"/>
      <c r="E242" s="17"/>
      <c r="F242" s="203"/>
      <c r="G242" s="197"/>
      <c r="H242" s="203"/>
      <c r="I242" s="197"/>
      <c r="J242" s="197"/>
      <c r="K242" s="85"/>
      <c r="L242" s="197"/>
      <c r="M242" s="197"/>
      <c r="N242" s="197"/>
      <c r="O242" s="197"/>
      <c r="P242" s="197"/>
      <c r="Q242" s="196" t="s">
        <v>508</v>
      </c>
      <c r="R242" s="196"/>
      <c r="S242" s="196" t="s">
        <v>434</v>
      </c>
      <c r="T242" s="207"/>
      <c r="U242" s="199"/>
      <c r="V242" s="201"/>
      <c r="W242" s="199"/>
      <c r="X242" s="199"/>
      <c r="Y242" s="199"/>
      <c r="Z242" s="199"/>
    </row>
    <row r="243" spans="1:26" ht="12.75" customHeight="1" x14ac:dyDescent="0.2">
      <c r="A243" s="199"/>
      <c r="B243" s="199"/>
      <c r="C243" s="199"/>
      <c r="D243" s="199"/>
      <c r="E243" s="17"/>
      <c r="F243" s="197"/>
      <c r="G243" s="197"/>
      <c r="H243" s="197"/>
      <c r="I243" s="197"/>
      <c r="J243" s="197"/>
      <c r="K243" s="85"/>
      <c r="L243" s="196" t="s">
        <v>435</v>
      </c>
      <c r="M243" s="197"/>
      <c r="N243" s="196" t="s">
        <v>102</v>
      </c>
      <c r="O243" s="197"/>
      <c r="P243" s="196" t="s">
        <v>436</v>
      </c>
      <c r="Q243" s="209"/>
      <c r="R243" s="197"/>
      <c r="S243" s="197"/>
      <c r="T243" s="207"/>
      <c r="U243" s="199"/>
      <c r="V243" s="201"/>
      <c r="W243" s="199"/>
      <c r="X243" s="199"/>
      <c r="Y243" s="199"/>
      <c r="Z243" s="199"/>
    </row>
    <row r="244" spans="1:26" ht="174" customHeight="1" x14ac:dyDescent="0.2">
      <c r="A244" s="199"/>
      <c r="B244" s="199"/>
      <c r="C244" s="199"/>
      <c r="D244" s="199"/>
      <c r="E244" s="17"/>
      <c r="J244" s="7"/>
      <c r="K244" s="17"/>
      <c r="L244" s="197"/>
      <c r="M244" s="197"/>
      <c r="N244" s="203"/>
      <c r="O244" s="197"/>
      <c r="P244" s="197"/>
      <c r="Q244" s="209"/>
      <c r="R244" s="197"/>
      <c r="S244" s="197"/>
      <c r="T244" s="207"/>
      <c r="U244" s="199"/>
      <c r="V244" s="201"/>
      <c r="W244" s="199"/>
      <c r="X244" s="199"/>
      <c r="Y244" s="199"/>
      <c r="Z244" s="199"/>
    </row>
    <row r="245" spans="1:26" x14ac:dyDescent="0.2">
      <c r="A245" s="194" t="s">
        <v>437</v>
      </c>
      <c r="B245" s="194" t="s">
        <v>42</v>
      </c>
      <c r="C245" s="194" t="s">
        <v>438</v>
      </c>
      <c r="D245" s="194" t="s">
        <v>427</v>
      </c>
      <c r="E245" s="15"/>
      <c r="F245" s="3"/>
      <c r="G245" s="3"/>
      <c r="H245" s="3"/>
      <c r="I245" s="3"/>
      <c r="J245" s="4"/>
      <c r="K245" s="15"/>
      <c r="L245" s="196" t="s">
        <v>439</v>
      </c>
      <c r="M245" s="197"/>
      <c r="N245" s="196" t="s">
        <v>102</v>
      </c>
      <c r="O245" s="197"/>
      <c r="P245" s="196" t="s">
        <v>440</v>
      </c>
      <c r="Q245" s="34"/>
      <c r="R245" s="85"/>
      <c r="S245" s="81"/>
      <c r="T245" s="198">
        <v>532.1</v>
      </c>
      <c r="U245" s="198">
        <v>389.6</v>
      </c>
      <c r="V245" s="200">
        <v>401.8</v>
      </c>
      <c r="W245" s="198">
        <v>531.79999999999995</v>
      </c>
      <c r="X245" s="198">
        <v>531.79999999999995</v>
      </c>
      <c r="Y245" s="198">
        <v>531.79999999999995</v>
      </c>
      <c r="Z245" s="194"/>
    </row>
    <row r="246" spans="1:26" x14ac:dyDescent="0.2">
      <c r="A246" s="199"/>
      <c r="B246" s="199"/>
      <c r="C246" s="199"/>
      <c r="D246" s="199"/>
      <c r="E246" s="17"/>
      <c r="F246" s="196" t="s">
        <v>349</v>
      </c>
      <c r="G246" s="197"/>
      <c r="H246" s="196" t="s">
        <v>433</v>
      </c>
      <c r="I246" s="197"/>
      <c r="J246" s="196" t="s">
        <v>351</v>
      </c>
      <c r="K246" s="85"/>
      <c r="L246" s="197"/>
      <c r="M246" s="197"/>
      <c r="N246" s="203"/>
      <c r="O246" s="197"/>
      <c r="P246" s="197"/>
      <c r="Q246" s="34"/>
      <c r="S246" s="7"/>
      <c r="T246" s="199"/>
      <c r="U246" s="199"/>
      <c r="V246" s="201"/>
      <c r="W246" s="199"/>
      <c r="X246" s="199"/>
      <c r="Y246" s="199"/>
      <c r="Z246" s="199"/>
    </row>
    <row r="247" spans="1:26" ht="12.75" x14ac:dyDescent="0.2">
      <c r="A247" s="199"/>
      <c r="B247" s="199"/>
      <c r="C247" s="199"/>
      <c r="D247" s="199"/>
      <c r="E247" s="17"/>
      <c r="F247" s="203"/>
      <c r="G247" s="197"/>
      <c r="H247" s="203"/>
      <c r="I247" s="197"/>
      <c r="J247" s="197"/>
      <c r="K247" s="85"/>
      <c r="L247" s="197"/>
      <c r="M247" s="197"/>
      <c r="N247" s="197"/>
      <c r="O247" s="197"/>
      <c r="P247" s="197"/>
      <c r="Q247" s="204" t="s">
        <v>43</v>
      </c>
      <c r="R247" s="194"/>
      <c r="S247" s="194" t="s">
        <v>509</v>
      </c>
      <c r="T247" s="199"/>
      <c r="U247" s="199"/>
      <c r="V247" s="201"/>
      <c r="W247" s="199"/>
      <c r="X247" s="199"/>
      <c r="Y247" s="199"/>
      <c r="Z247" s="199"/>
    </row>
    <row r="248" spans="1:26" ht="12.75" x14ac:dyDescent="0.2">
      <c r="A248" s="199"/>
      <c r="B248" s="199"/>
      <c r="C248" s="199"/>
      <c r="D248" s="199"/>
      <c r="E248" s="17"/>
      <c r="F248" s="197"/>
      <c r="G248" s="197"/>
      <c r="H248" s="197"/>
      <c r="I248" s="197"/>
      <c r="J248" s="197"/>
      <c r="K248" s="85"/>
      <c r="L248" s="196" t="s">
        <v>441</v>
      </c>
      <c r="M248" s="197"/>
      <c r="N248" s="196" t="s">
        <v>102</v>
      </c>
      <c r="O248" s="197"/>
      <c r="P248" s="196" t="s">
        <v>442</v>
      </c>
      <c r="Q248" s="211"/>
      <c r="R248" s="199"/>
      <c r="S248" s="199"/>
      <c r="T248" s="199"/>
      <c r="U248" s="199"/>
      <c r="V248" s="201"/>
      <c r="W248" s="199"/>
      <c r="X248" s="199"/>
      <c r="Y248" s="199"/>
      <c r="Z248" s="199"/>
    </row>
    <row r="249" spans="1:26" ht="168" customHeight="1" x14ac:dyDescent="0.2">
      <c r="A249" s="199"/>
      <c r="B249" s="199"/>
      <c r="C249" s="199"/>
      <c r="D249" s="199"/>
      <c r="E249" s="17"/>
      <c r="J249" s="7"/>
      <c r="K249" s="17"/>
      <c r="L249" s="210"/>
      <c r="M249" s="210"/>
      <c r="N249" s="212"/>
      <c r="O249" s="210"/>
      <c r="P249" s="210"/>
      <c r="Q249" s="211"/>
      <c r="R249" s="199"/>
      <c r="S249" s="199"/>
      <c r="T249" s="199"/>
      <c r="U249" s="199"/>
      <c r="V249" s="201"/>
      <c r="W249" s="199"/>
      <c r="X249" s="199"/>
      <c r="Y249" s="199"/>
      <c r="Z249" s="199"/>
    </row>
    <row r="250" spans="1:26" ht="192.75" customHeight="1" x14ac:dyDescent="0.2">
      <c r="A250" s="196" t="s">
        <v>443</v>
      </c>
      <c r="B250" s="196" t="s">
        <v>44</v>
      </c>
      <c r="C250" s="196" t="s">
        <v>444</v>
      </c>
      <c r="D250" s="196" t="s">
        <v>445</v>
      </c>
      <c r="E250" s="87"/>
      <c r="F250" s="98" t="s">
        <v>448</v>
      </c>
      <c r="G250" s="87"/>
      <c r="H250" s="98" t="s">
        <v>214</v>
      </c>
      <c r="I250" s="87"/>
      <c r="J250" s="98" t="s">
        <v>449</v>
      </c>
      <c r="K250" s="87"/>
      <c r="L250" s="196" t="s">
        <v>446</v>
      </c>
      <c r="M250" s="197"/>
      <c r="N250" s="196" t="s">
        <v>102</v>
      </c>
      <c r="O250" s="197"/>
      <c r="P250" s="86" t="s">
        <v>447</v>
      </c>
      <c r="Q250" s="98" t="s">
        <v>45</v>
      </c>
      <c r="R250" s="87"/>
      <c r="S250" s="98" t="s">
        <v>450</v>
      </c>
      <c r="T250" s="206">
        <v>12.3</v>
      </c>
      <c r="U250" s="208">
        <v>8.3000000000000007</v>
      </c>
      <c r="V250" s="200">
        <v>0</v>
      </c>
      <c r="W250" s="208">
        <v>0</v>
      </c>
      <c r="X250" s="208">
        <v>0</v>
      </c>
      <c r="Y250" s="208"/>
      <c r="Z250" s="194"/>
    </row>
    <row r="251" spans="1:26" ht="133.5" customHeight="1" x14ac:dyDescent="0.2">
      <c r="A251" s="197"/>
      <c r="B251" s="197"/>
      <c r="C251" s="197"/>
      <c r="D251" s="197"/>
      <c r="E251" s="87"/>
      <c r="F251" s="86" t="s">
        <v>349</v>
      </c>
      <c r="G251" s="87"/>
      <c r="H251" s="86" t="s">
        <v>380</v>
      </c>
      <c r="I251" s="87"/>
      <c r="J251" s="86" t="s">
        <v>351</v>
      </c>
      <c r="K251" s="87"/>
      <c r="L251" s="88"/>
      <c r="M251" s="88"/>
      <c r="N251" s="88"/>
      <c r="O251" s="88"/>
      <c r="P251" s="87"/>
      <c r="Q251" s="98"/>
      <c r="R251" s="87"/>
      <c r="S251" s="87"/>
      <c r="T251" s="207"/>
      <c r="U251" s="199"/>
      <c r="V251" s="201"/>
      <c r="W251" s="199"/>
      <c r="X251" s="199"/>
      <c r="Y251" s="199"/>
      <c r="Z251" s="199"/>
    </row>
    <row r="252" spans="1:26" ht="229.5" x14ac:dyDescent="0.2">
      <c r="A252" s="26" t="s">
        <v>480</v>
      </c>
      <c r="B252" s="26" t="s">
        <v>481</v>
      </c>
      <c r="C252" s="26" t="s">
        <v>482</v>
      </c>
      <c r="D252" s="33" t="s">
        <v>151</v>
      </c>
      <c r="E252" s="17"/>
      <c r="F252" s="49" t="s">
        <v>483</v>
      </c>
      <c r="G252" s="87"/>
      <c r="H252" s="87"/>
      <c r="I252" s="87"/>
      <c r="J252" s="117" t="s">
        <v>484</v>
      </c>
      <c r="K252" s="85"/>
      <c r="L252" s="98" t="s">
        <v>485</v>
      </c>
      <c r="M252" s="98"/>
      <c r="N252" s="98"/>
      <c r="O252" s="98"/>
      <c r="P252" s="98" t="s">
        <v>486</v>
      </c>
      <c r="Q252" s="59" t="s">
        <v>487</v>
      </c>
      <c r="R252" s="59"/>
      <c r="S252" s="59" t="s">
        <v>488</v>
      </c>
      <c r="T252" s="123">
        <v>207.3</v>
      </c>
      <c r="U252" s="124">
        <v>206.4</v>
      </c>
      <c r="V252" s="133"/>
      <c r="W252" s="122"/>
      <c r="X252" s="122"/>
      <c r="Y252" s="122"/>
      <c r="Z252" s="122"/>
    </row>
    <row r="253" spans="1:26" x14ac:dyDescent="0.2">
      <c r="A253" s="194" t="s">
        <v>451</v>
      </c>
      <c r="B253" s="194" t="s">
        <v>46</v>
      </c>
      <c r="C253" s="194" t="s">
        <v>452</v>
      </c>
      <c r="D253" s="194"/>
      <c r="E253" s="15"/>
      <c r="F253" s="85"/>
      <c r="G253" s="85"/>
      <c r="H253" s="85"/>
      <c r="I253" s="85"/>
      <c r="J253" s="81"/>
      <c r="K253" s="15"/>
      <c r="L253" s="85"/>
      <c r="M253" s="85"/>
      <c r="N253" s="85"/>
      <c r="O253" s="85"/>
      <c r="P253" s="81"/>
      <c r="Q253" s="58"/>
      <c r="R253" s="21"/>
      <c r="S253" s="7"/>
      <c r="T253" s="198">
        <f t="shared" ref="T253:Y253" si="3">T255</f>
        <v>727.3</v>
      </c>
      <c r="U253" s="198">
        <f t="shared" si="3"/>
        <v>721.90000000000009</v>
      </c>
      <c r="V253" s="200">
        <f t="shared" si="3"/>
        <v>366.3</v>
      </c>
      <c r="W253" s="198">
        <f t="shared" si="3"/>
        <v>488.3</v>
      </c>
      <c r="X253" s="198">
        <f t="shared" si="3"/>
        <v>488.3</v>
      </c>
      <c r="Y253" s="198">
        <f t="shared" si="3"/>
        <v>488.3</v>
      </c>
      <c r="Z253" s="194"/>
    </row>
    <row r="254" spans="1:26" x14ac:dyDescent="0.2">
      <c r="A254" s="195"/>
      <c r="B254" s="195"/>
      <c r="C254" s="195"/>
      <c r="D254" s="195"/>
      <c r="E254" s="16"/>
      <c r="F254" s="9"/>
      <c r="G254" s="9"/>
      <c r="H254" s="9"/>
      <c r="I254" s="9"/>
      <c r="J254" s="10"/>
      <c r="K254" s="16"/>
      <c r="L254" s="9"/>
      <c r="M254" s="9"/>
      <c r="N254" s="9"/>
      <c r="O254" s="9"/>
      <c r="P254" s="10"/>
      <c r="Q254" s="57"/>
      <c r="R254" s="9"/>
      <c r="S254" s="10"/>
      <c r="T254" s="195"/>
      <c r="U254" s="195"/>
      <c r="V254" s="202"/>
      <c r="W254" s="195"/>
      <c r="X254" s="195"/>
      <c r="Y254" s="195"/>
      <c r="Z254" s="195"/>
    </row>
    <row r="255" spans="1:26" ht="93.75" customHeight="1" x14ac:dyDescent="0.2">
      <c r="A255" s="194" t="s">
        <v>453</v>
      </c>
      <c r="B255" s="194" t="s">
        <v>454</v>
      </c>
      <c r="C255" s="194" t="s">
        <v>455</v>
      </c>
      <c r="D255" s="194"/>
      <c r="E255" s="15"/>
      <c r="F255" s="3"/>
      <c r="G255" s="3"/>
      <c r="H255" s="3"/>
      <c r="I255" s="3"/>
      <c r="J255" s="4"/>
      <c r="K255" s="15"/>
      <c r="L255" s="3"/>
      <c r="M255" s="3"/>
      <c r="N255" s="3"/>
      <c r="O255" s="3"/>
      <c r="P255" s="4"/>
      <c r="Q255" s="56"/>
      <c r="R255" s="3"/>
      <c r="S255" s="4"/>
      <c r="T255" s="198">
        <f>T257+T261</f>
        <v>727.3</v>
      </c>
      <c r="U255" s="198">
        <f t="shared" ref="U255:Y255" si="4">U257+U261</f>
        <v>721.90000000000009</v>
      </c>
      <c r="V255" s="200">
        <f t="shared" si="4"/>
        <v>366.3</v>
      </c>
      <c r="W255" s="198">
        <f t="shared" si="4"/>
        <v>488.3</v>
      </c>
      <c r="X255" s="198">
        <f t="shared" si="4"/>
        <v>488.3</v>
      </c>
      <c r="Y255" s="198">
        <f t="shared" si="4"/>
        <v>488.3</v>
      </c>
      <c r="Z255" s="194"/>
    </row>
    <row r="256" spans="1:26" ht="30" customHeight="1" x14ac:dyDescent="0.2">
      <c r="A256" s="195"/>
      <c r="B256" s="195"/>
      <c r="C256" s="195"/>
      <c r="D256" s="195"/>
      <c r="E256" s="16"/>
      <c r="F256" s="9"/>
      <c r="G256" s="9"/>
      <c r="H256" s="9"/>
      <c r="I256" s="9"/>
      <c r="J256" s="10"/>
      <c r="K256" s="16"/>
      <c r="L256" s="85"/>
      <c r="M256" s="85"/>
      <c r="N256" s="85"/>
      <c r="O256" s="85"/>
      <c r="P256" s="81"/>
      <c r="Q256" s="57"/>
      <c r="R256" s="9"/>
      <c r="S256" s="10"/>
      <c r="T256" s="195"/>
      <c r="U256" s="195"/>
      <c r="V256" s="202"/>
      <c r="W256" s="195"/>
      <c r="X256" s="195"/>
      <c r="Y256" s="195"/>
      <c r="Z256" s="195"/>
    </row>
    <row r="257" spans="1:26" x14ac:dyDescent="0.2">
      <c r="A257" s="194" t="s">
        <v>456</v>
      </c>
      <c r="B257" s="194" t="s">
        <v>457</v>
      </c>
      <c r="C257" s="194" t="s">
        <v>458</v>
      </c>
      <c r="D257" s="194" t="s">
        <v>459</v>
      </c>
      <c r="E257" s="15"/>
      <c r="F257" s="3"/>
      <c r="G257" s="3"/>
      <c r="H257" s="3"/>
      <c r="I257" s="3"/>
      <c r="J257" s="4"/>
      <c r="K257" s="15"/>
      <c r="L257" s="196" t="s">
        <v>101</v>
      </c>
      <c r="M257" s="197"/>
      <c r="N257" s="196" t="s">
        <v>254</v>
      </c>
      <c r="O257" s="197"/>
      <c r="P257" s="196" t="s">
        <v>103</v>
      </c>
      <c r="Q257" s="114"/>
      <c r="R257" s="3"/>
      <c r="S257" s="4"/>
      <c r="T257" s="198">
        <v>431.8</v>
      </c>
      <c r="U257" s="198">
        <v>430.6</v>
      </c>
      <c r="V257" s="200">
        <v>366.3</v>
      </c>
      <c r="W257" s="198">
        <v>488.3</v>
      </c>
      <c r="X257" s="198">
        <v>488.3</v>
      </c>
      <c r="Y257" s="198">
        <v>488.3</v>
      </c>
      <c r="Z257" s="194"/>
    </row>
    <row r="258" spans="1:26" x14ac:dyDescent="0.2">
      <c r="A258" s="199"/>
      <c r="B258" s="199"/>
      <c r="C258" s="199"/>
      <c r="D258" s="199"/>
      <c r="E258" s="17"/>
      <c r="F258" s="196" t="s">
        <v>112</v>
      </c>
      <c r="G258" s="197"/>
      <c r="H258" s="196" t="s">
        <v>460</v>
      </c>
      <c r="I258" s="197"/>
      <c r="J258" s="196" t="s">
        <v>601</v>
      </c>
      <c r="K258" s="74"/>
      <c r="L258" s="197"/>
      <c r="M258" s="197"/>
      <c r="N258" s="203"/>
      <c r="O258" s="197"/>
      <c r="P258" s="197"/>
      <c r="Q258" s="34"/>
      <c r="S258" s="7"/>
      <c r="T258" s="199"/>
      <c r="U258" s="199"/>
      <c r="V258" s="201"/>
      <c r="W258" s="199"/>
      <c r="X258" s="199"/>
      <c r="Y258" s="199"/>
      <c r="Z258" s="199"/>
    </row>
    <row r="259" spans="1:26" ht="12.75" x14ac:dyDescent="0.2">
      <c r="A259" s="199"/>
      <c r="B259" s="199"/>
      <c r="C259" s="199"/>
      <c r="D259" s="199"/>
      <c r="E259" s="17"/>
      <c r="F259" s="203"/>
      <c r="G259" s="197"/>
      <c r="H259" s="203"/>
      <c r="I259" s="197"/>
      <c r="J259" s="197"/>
      <c r="K259" s="74"/>
      <c r="L259" s="197"/>
      <c r="M259" s="197"/>
      <c r="N259" s="197"/>
      <c r="O259" s="197"/>
      <c r="P259" s="197"/>
      <c r="Q259" s="204" t="s">
        <v>461</v>
      </c>
      <c r="R259" s="194"/>
      <c r="S259" s="194" t="s">
        <v>462</v>
      </c>
      <c r="T259" s="199"/>
      <c r="U259" s="199"/>
      <c r="V259" s="201"/>
      <c r="W259" s="199"/>
      <c r="X259" s="199"/>
      <c r="Y259" s="199"/>
      <c r="Z259" s="199"/>
    </row>
    <row r="260" spans="1:26" ht="124.5" customHeight="1" x14ac:dyDescent="0.2">
      <c r="A260" s="199"/>
      <c r="B260" s="199"/>
      <c r="C260" s="199"/>
      <c r="D260" s="199"/>
      <c r="E260" s="17"/>
      <c r="F260" s="197"/>
      <c r="G260" s="197"/>
      <c r="H260" s="197"/>
      <c r="I260" s="197"/>
      <c r="J260" s="197"/>
      <c r="K260" s="74"/>
      <c r="P260" s="7"/>
      <c r="Q260" s="205"/>
      <c r="R260" s="199"/>
      <c r="S260" s="199"/>
      <c r="T260" s="199"/>
      <c r="U260" s="199"/>
      <c r="V260" s="201"/>
      <c r="W260" s="199"/>
      <c r="X260" s="199"/>
      <c r="Y260" s="199"/>
      <c r="Z260" s="199"/>
    </row>
    <row r="261" spans="1:26" x14ac:dyDescent="0.2">
      <c r="A261" s="194" t="s">
        <v>463</v>
      </c>
      <c r="B261" s="194" t="s">
        <v>464</v>
      </c>
      <c r="C261" s="194" t="s">
        <v>465</v>
      </c>
      <c r="D261" s="194">
        <v>1003</v>
      </c>
      <c r="E261" s="15"/>
      <c r="F261" s="3"/>
      <c r="G261" s="3"/>
      <c r="H261" s="3"/>
      <c r="I261" s="3"/>
      <c r="J261" s="4"/>
      <c r="K261" s="15"/>
      <c r="L261" s="3"/>
      <c r="M261" s="3"/>
      <c r="N261" s="3"/>
      <c r="O261" s="3"/>
      <c r="P261" s="4"/>
      <c r="Q261" s="56"/>
      <c r="R261" s="3"/>
      <c r="S261" s="4"/>
      <c r="T261" s="198">
        <v>295.5</v>
      </c>
      <c r="U261" s="198">
        <v>291.3</v>
      </c>
      <c r="V261" s="200">
        <v>0</v>
      </c>
      <c r="W261" s="198">
        <v>0</v>
      </c>
      <c r="X261" s="198">
        <v>0</v>
      </c>
      <c r="Y261" s="198">
        <v>0</v>
      </c>
      <c r="Z261" s="194"/>
    </row>
    <row r="262" spans="1:26" x14ac:dyDescent="0.2">
      <c r="A262" s="199"/>
      <c r="B262" s="199"/>
      <c r="C262" s="199"/>
      <c r="D262" s="199"/>
      <c r="E262" s="17"/>
      <c r="F262" s="196" t="s">
        <v>112</v>
      </c>
      <c r="G262" s="197"/>
      <c r="H262" s="196" t="s">
        <v>460</v>
      </c>
      <c r="I262" s="197"/>
      <c r="J262" s="196" t="s">
        <v>601</v>
      </c>
      <c r="K262" s="85"/>
      <c r="P262" s="7"/>
      <c r="Q262" s="58"/>
      <c r="S262" s="7"/>
      <c r="T262" s="199"/>
      <c r="U262" s="199"/>
      <c r="V262" s="201"/>
      <c r="W262" s="199"/>
      <c r="X262" s="199"/>
      <c r="Y262" s="199"/>
      <c r="Z262" s="199"/>
    </row>
    <row r="263" spans="1:26" ht="86.25" customHeight="1" x14ac:dyDescent="0.2">
      <c r="A263" s="199"/>
      <c r="B263" s="199"/>
      <c r="C263" s="199"/>
      <c r="D263" s="199"/>
      <c r="E263" s="17"/>
      <c r="F263" s="197"/>
      <c r="G263" s="197"/>
      <c r="H263" s="197"/>
      <c r="I263" s="197"/>
      <c r="J263" s="197"/>
      <c r="K263" s="85"/>
      <c r="P263" s="7"/>
      <c r="Q263" s="73" t="s">
        <v>466</v>
      </c>
      <c r="R263" s="73"/>
      <c r="S263" s="73" t="s">
        <v>510</v>
      </c>
      <c r="T263" s="199"/>
      <c r="U263" s="199"/>
      <c r="V263" s="201"/>
      <c r="W263" s="199"/>
      <c r="X263" s="199"/>
      <c r="Y263" s="199"/>
      <c r="Z263" s="199"/>
    </row>
    <row r="264" spans="1:26" x14ac:dyDescent="0.2">
      <c r="A264" s="194"/>
      <c r="B264" s="194" t="s">
        <v>467</v>
      </c>
      <c r="C264" s="194" t="s">
        <v>468</v>
      </c>
      <c r="D264" s="194"/>
      <c r="E264" s="15"/>
      <c r="F264" s="85"/>
      <c r="G264" s="85"/>
      <c r="H264" s="85"/>
      <c r="I264" s="85"/>
      <c r="J264" s="81"/>
      <c r="K264" s="15"/>
      <c r="L264" s="3"/>
      <c r="M264" s="3"/>
      <c r="N264" s="3"/>
      <c r="O264" s="3"/>
      <c r="P264" s="4"/>
      <c r="Q264" s="56"/>
      <c r="R264" s="3"/>
      <c r="S264" s="4"/>
      <c r="T264" s="198">
        <f t="shared" ref="T264:Y264" si="5">T253+T182+T13</f>
        <v>2692446.8</v>
      </c>
      <c r="U264" s="198">
        <f t="shared" si="5"/>
        <v>2553604.0000000005</v>
      </c>
      <c r="V264" s="200">
        <f>V253+V182+V13</f>
        <v>2096302.2000000002</v>
      </c>
      <c r="W264" s="198">
        <f t="shared" si="5"/>
        <v>1834162.3000000003</v>
      </c>
      <c r="X264" s="198">
        <f t="shared" si="5"/>
        <v>1784263.4000000004</v>
      </c>
      <c r="Y264" s="198">
        <f t="shared" si="5"/>
        <v>1784263.4000000004</v>
      </c>
      <c r="Z264" s="194"/>
    </row>
    <row r="265" spans="1:26" x14ac:dyDescent="0.2">
      <c r="A265" s="195"/>
      <c r="B265" s="195"/>
      <c r="C265" s="195"/>
      <c r="D265" s="195"/>
      <c r="E265" s="16"/>
      <c r="F265" s="9"/>
      <c r="G265" s="9"/>
      <c r="H265" s="9"/>
      <c r="I265" s="9"/>
      <c r="J265" s="10"/>
      <c r="K265" s="16"/>
      <c r="L265" s="9"/>
      <c r="M265" s="9"/>
      <c r="N265" s="9"/>
      <c r="O265" s="9"/>
      <c r="P265" s="10"/>
      <c r="Q265" s="57"/>
      <c r="R265" s="9"/>
      <c r="S265" s="10"/>
      <c r="T265" s="195"/>
      <c r="U265" s="195"/>
      <c r="V265" s="202"/>
      <c r="W265" s="195"/>
      <c r="X265" s="195"/>
      <c r="Y265" s="195"/>
      <c r="Z265" s="195"/>
    </row>
    <row r="266" spans="1:26" x14ac:dyDescent="0.25">
      <c r="T266">
        <v>2692446.8</v>
      </c>
      <c r="U266">
        <v>2553604</v>
      </c>
      <c r="V266" s="134">
        <v>2096302.2</v>
      </c>
      <c r="W266" s="134">
        <v>1834162.3</v>
      </c>
      <c r="X266" s="134">
        <v>1784263.4</v>
      </c>
      <c r="Y266" s="134">
        <v>1784263.4</v>
      </c>
    </row>
    <row r="267" spans="1:26" x14ac:dyDescent="0.25">
      <c r="T267" s="27">
        <f>T266-T264</f>
        <v>0</v>
      </c>
      <c r="U267" s="27">
        <f>U266-U264</f>
        <v>0</v>
      </c>
      <c r="V267" s="134">
        <f>V264-V266</f>
        <v>0</v>
      </c>
      <c r="W267" s="135">
        <f>W264-W266</f>
        <v>0</v>
      </c>
      <c r="X267" s="135">
        <f>X264-X266</f>
        <v>0</v>
      </c>
      <c r="Y267" s="135">
        <f>Y264-Y266</f>
        <v>0</v>
      </c>
    </row>
  </sheetData>
  <mergeCells count="1024">
    <mergeCell ref="J163:J164"/>
    <mergeCell ref="H163:I164"/>
    <mergeCell ref="F163:G164"/>
    <mergeCell ref="Z162:Z164"/>
    <mergeCell ref="Y162:Y164"/>
    <mergeCell ref="X162:X164"/>
    <mergeCell ref="W162:W164"/>
    <mergeCell ref="V162:V164"/>
    <mergeCell ref="U162:U164"/>
    <mergeCell ref="T162:T164"/>
    <mergeCell ref="D162:D164"/>
    <mergeCell ref="C162:C164"/>
    <mergeCell ref="B162:B164"/>
    <mergeCell ref="A162:A164"/>
    <mergeCell ref="Q219:Q220"/>
    <mergeCell ref="R219:R220"/>
    <mergeCell ref="S219:S220"/>
    <mergeCell ref="Y165:Y168"/>
    <mergeCell ref="Z165:Z168"/>
    <mergeCell ref="F166:G168"/>
    <mergeCell ref="H166:I168"/>
    <mergeCell ref="J166:J168"/>
    <mergeCell ref="Q167:Q168"/>
    <mergeCell ref="R167:R168"/>
    <mergeCell ref="S167:S168"/>
    <mergeCell ref="H178:I180"/>
    <mergeCell ref="J178:J180"/>
    <mergeCell ref="Q179:Q180"/>
    <mergeCell ref="R179:R180"/>
    <mergeCell ref="S179:S180"/>
    <mergeCell ref="L180:M180"/>
    <mergeCell ref="N180:O180"/>
    <mergeCell ref="A2:J2"/>
    <mergeCell ref="K2:L2"/>
    <mergeCell ref="M2:N2"/>
    <mergeCell ref="O2:P2"/>
    <mergeCell ref="V2:Z2"/>
    <mergeCell ref="A3:J3"/>
    <mergeCell ref="K3:Z3"/>
    <mergeCell ref="A4:J4"/>
    <mergeCell ref="K4:Z4"/>
    <mergeCell ref="A5:J5"/>
    <mergeCell ref="K5:Z5"/>
    <mergeCell ref="A6:Z6"/>
    <mergeCell ref="A7:C7"/>
    <mergeCell ref="E7:S7"/>
    <mergeCell ref="T7:Y7"/>
    <mergeCell ref="A8:C8"/>
    <mergeCell ref="E8:J8"/>
    <mergeCell ref="K8:P8"/>
    <mergeCell ref="Q8:S8"/>
    <mergeCell ref="T8:U8"/>
    <mergeCell ref="X8:Y8"/>
    <mergeCell ref="A9:C9"/>
    <mergeCell ref="E9:F9"/>
    <mergeCell ref="G9:H9"/>
    <mergeCell ref="I9:J9"/>
    <mergeCell ref="K9:L9"/>
    <mergeCell ref="M9:N9"/>
    <mergeCell ref="U11:U12"/>
    <mergeCell ref="O9:P9"/>
    <mergeCell ref="E10:F10"/>
    <mergeCell ref="G10:H10"/>
    <mergeCell ref="I10:J10"/>
    <mergeCell ref="K10:L10"/>
    <mergeCell ref="M10:N10"/>
    <mergeCell ref="O10:P10"/>
    <mergeCell ref="A13:A14"/>
    <mergeCell ref="B13:B14"/>
    <mergeCell ref="C13:C14"/>
    <mergeCell ref="D13:D14"/>
    <mergeCell ref="T13:T14"/>
    <mergeCell ref="A11:A12"/>
    <mergeCell ref="B11:B12"/>
    <mergeCell ref="C11:C12"/>
    <mergeCell ref="D11:D12"/>
    <mergeCell ref="T11:T12"/>
    <mergeCell ref="V13:V14"/>
    <mergeCell ref="W13:W14"/>
    <mergeCell ref="X13:X14"/>
    <mergeCell ref="Y13:Y14"/>
    <mergeCell ref="Z13:Z14"/>
    <mergeCell ref="V11:V12"/>
    <mergeCell ref="W11:W12"/>
    <mergeCell ref="X11:X12"/>
    <mergeCell ref="Y11:Y12"/>
    <mergeCell ref="Z11:Z12"/>
    <mergeCell ref="U13:U14"/>
    <mergeCell ref="U15:U26"/>
    <mergeCell ref="S17:S19"/>
    <mergeCell ref="L18:M21"/>
    <mergeCell ref="N18:O21"/>
    <mergeCell ref="P15:P17"/>
    <mergeCell ref="T15:T26"/>
    <mergeCell ref="V15:V26"/>
    <mergeCell ref="W15:W26"/>
    <mergeCell ref="X15:X26"/>
    <mergeCell ref="P18:P21"/>
    <mergeCell ref="Z27:Z32"/>
    <mergeCell ref="F28:G30"/>
    <mergeCell ref="H28:I30"/>
    <mergeCell ref="J28:J30"/>
    <mergeCell ref="Q29:Q31"/>
    <mergeCell ref="R29:R31"/>
    <mergeCell ref="S29:S31"/>
    <mergeCell ref="C15:C26"/>
    <mergeCell ref="D15:D26"/>
    <mergeCell ref="L15:M17"/>
    <mergeCell ref="N15:O17"/>
    <mergeCell ref="F19:G20"/>
    <mergeCell ref="R17:R19"/>
    <mergeCell ref="F24:G24"/>
    <mergeCell ref="H24:I24"/>
    <mergeCell ref="F25:G25"/>
    <mergeCell ref="H25:I25"/>
    <mergeCell ref="H19:I20"/>
    <mergeCell ref="J19:J20"/>
    <mergeCell ref="F21:G22"/>
    <mergeCell ref="H21:I22"/>
    <mergeCell ref="J21:J22"/>
    <mergeCell ref="Y15:Y26"/>
    <mergeCell ref="Z15:Z26"/>
    <mergeCell ref="F16:G18"/>
    <mergeCell ref="H16:I18"/>
    <mergeCell ref="J16:J18"/>
    <mergeCell ref="Q17:Q19"/>
    <mergeCell ref="F26:G26"/>
    <mergeCell ref="H26:I26"/>
    <mergeCell ref="F23:G23"/>
    <mergeCell ref="H23:I23"/>
    <mergeCell ref="F37:G38"/>
    <mergeCell ref="H37:I38"/>
    <mergeCell ref="J37:J38"/>
    <mergeCell ref="P33:P35"/>
    <mergeCell ref="T33:T39"/>
    <mergeCell ref="U33:U39"/>
    <mergeCell ref="V33:V39"/>
    <mergeCell ref="W33:W39"/>
    <mergeCell ref="X33:X39"/>
    <mergeCell ref="P36:P39"/>
    <mergeCell ref="Y33:Y39"/>
    <mergeCell ref="A27:A32"/>
    <mergeCell ref="B27:B32"/>
    <mergeCell ref="C27:C32"/>
    <mergeCell ref="D27:D32"/>
    <mergeCell ref="A15:A26"/>
    <mergeCell ref="B15:B26"/>
    <mergeCell ref="L27:M29"/>
    <mergeCell ref="N27:O29"/>
    <mergeCell ref="P27:P29"/>
    <mergeCell ref="T27:T32"/>
    <mergeCell ref="U27:U32"/>
    <mergeCell ref="V27:V32"/>
    <mergeCell ref="W27:W32"/>
    <mergeCell ref="X27:X32"/>
    <mergeCell ref="Y27:Y32"/>
    <mergeCell ref="Z33:Z39"/>
    <mergeCell ref="F34:G36"/>
    <mergeCell ref="H34:I36"/>
    <mergeCell ref="J34:J36"/>
    <mergeCell ref="Q35:Q37"/>
    <mergeCell ref="R35:R37"/>
    <mergeCell ref="S35:S37"/>
    <mergeCell ref="L36:M39"/>
    <mergeCell ref="N36:O39"/>
    <mergeCell ref="A40:A44"/>
    <mergeCell ref="B40:B44"/>
    <mergeCell ref="C40:C44"/>
    <mergeCell ref="D40:D44"/>
    <mergeCell ref="T40:T44"/>
    <mergeCell ref="U40:U44"/>
    <mergeCell ref="S42:S43"/>
    <mergeCell ref="V40:V44"/>
    <mergeCell ref="W40:W44"/>
    <mergeCell ref="X40:X44"/>
    <mergeCell ref="Y40:Y44"/>
    <mergeCell ref="Z40:Z44"/>
    <mergeCell ref="F41:G42"/>
    <mergeCell ref="H41:I42"/>
    <mergeCell ref="J41:J42"/>
    <mergeCell ref="Q42:Q43"/>
    <mergeCell ref="R42:R43"/>
    <mergeCell ref="A33:A39"/>
    <mergeCell ref="B33:B39"/>
    <mergeCell ref="C33:C39"/>
    <mergeCell ref="D33:D39"/>
    <mergeCell ref="L33:M35"/>
    <mergeCell ref="N33:O35"/>
    <mergeCell ref="A45:A49"/>
    <mergeCell ref="B45:B49"/>
    <mergeCell ref="C45:C49"/>
    <mergeCell ref="D45:D49"/>
    <mergeCell ref="T45:T49"/>
    <mergeCell ref="U45:U49"/>
    <mergeCell ref="V45:V49"/>
    <mergeCell ref="W45:W49"/>
    <mergeCell ref="X45:X49"/>
    <mergeCell ref="Y45:Y49"/>
    <mergeCell ref="Z45:Z49"/>
    <mergeCell ref="F46:G47"/>
    <mergeCell ref="H46:I47"/>
    <mergeCell ref="J46:J47"/>
    <mergeCell ref="A50:A60"/>
    <mergeCell ref="B50:B60"/>
    <mergeCell ref="C50:C60"/>
    <mergeCell ref="D50:D60"/>
    <mergeCell ref="L50:M52"/>
    <mergeCell ref="N50:O52"/>
    <mergeCell ref="F54:G55"/>
    <mergeCell ref="H54:I55"/>
    <mergeCell ref="J54:J55"/>
    <mergeCell ref="F56:G58"/>
    <mergeCell ref="P50:P52"/>
    <mergeCell ref="T50:T60"/>
    <mergeCell ref="U50:U60"/>
    <mergeCell ref="V50:V60"/>
    <mergeCell ref="W50:W60"/>
    <mergeCell ref="X50:X60"/>
    <mergeCell ref="P53:P57"/>
    <mergeCell ref="Q55:Q56"/>
    <mergeCell ref="R55:R56"/>
    <mergeCell ref="S55:S56"/>
    <mergeCell ref="Y50:Y60"/>
    <mergeCell ref="Z50:Z60"/>
    <mergeCell ref="F51:G53"/>
    <mergeCell ref="H51:I53"/>
    <mergeCell ref="J51:J53"/>
    <mergeCell ref="Q52:Q54"/>
    <mergeCell ref="R52:R54"/>
    <mergeCell ref="S52:S54"/>
    <mergeCell ref="L53:M57"/>
    <mergeCell ref="N53:O57"/>
    <mergeCell ref="H56:I58"/>
    <mergeCell ref="J56:J58"/>
    <mergeCell ref="L58:M59"/>
    <mergeCell ref="N58:O59"/>
    <mergeCell ref="P58:P59"/>
    <mergeCell ref="F59:G60"/>
    <mergeCell ref="H59:I60"/>
    <mergeCell ref="J59:J60"/>
    <mergeCell ref="F65:G65"/>
    <mergeCell ref="H65:I65"/>
    <mergeCell ref="H67:I67"/>
    <mergeCell ref="A68:A75"/>
    <mergeCell ref="B68:B75"/>
    <mergeCell ref="C68:C75"/>
    <mergeCell ref="D68:D75"/>
    <mergeCell ref="L68:M70"/>
    <mergeCell ref="H72:I73"/>
    <mergeCell ref="J72:J73"/>
    <mergeCell ref="F74:G75"/>
    <mergeCell ref="H74:I75"/>
    <mergeCell ref="F69:G71"/>
    <mergeCell ref="H69:I71"/>
    <mergeCell ref="J69:J71"/>
    <mergeCell ref="Q70:Q72"/>
    <mergeCell ref="R70:R72"/>
    <mergeCell ref="F72:G73"/>
    <mergeCell ref="N68:O70"/>
    <mergeCell ref="P68:P70"/>
    <mergeCell ref="A61:A67"/>
    <mergeCell ref="B61:B67"/>
    <mergeCell ref="C61:C67"/>
    <mergeCell ref="D61:D67"/>
    <mergeCell ref="L61:M63"/>
    <mergeCell ref="F66:G66"/>
    <mergeCell ref="H66:I66"/>
    <mergeCell ref="F67:G67"/>
    <mergeCell ref="P61:P63"/>
    <mergeCell ref="F62:G64"/>
    <mergeCell ref="H62:I64"/>
    <mergeCell ref="J62:J64"/>
    <mergeCell ref="X68:X75"/>
    <mergeCell ref="Y68:Y75"/>
    <mergeCell ref="T68:T75"/>
    <mergeCell ref="U68:U75"/>
    <mergeCell ref="V68:V75"/>
    <mergeCell ref="W68:W75"/>
    <mergeCell ref="W76:W82"/>
    <mergeCell ref="X76:X82"/>
    <mergeCell ref="Y76:Y82"/>
    <mergeCell ref="J74:J75"/>
    <mergeCell ref="Q73:Q74"/>
    <mergeCell ref="R73:R74"/>
    <mergeCell ref="S73:S74"/>
    <mergeCell ref="Z61:Z67"/>
    <mergeCell ref="Z68:Z75"/>
    <mergeCell ref="N61:O63"/>
    <mergeCell ref="Z76:Z82"/>
    <mergeCell ref="R63:R64"/>
    <mergeCell ref="S63:S64"/>
    <mergeCell ref="S70:S72"/>
    <mergeCell ref="T61:T67"/>
    <mergeCell ref="U61:U67"/>
    <mergeCell ref="V61:V67"/>
    <mergeCell ref="W61:W67"/>
    <mergeCell ref="X61:X67"/>
    <mergeCell ref="Y61:Y67"/>
    <mergeCell ref="Q63:Q64"/>
    <mergeCell ref="F77:G78"/>
    <mergeCell ref="H77:I78"/>
    <mergeCell ref="J77:J78"/>
    <mergeCell ref="Q78:Q79"/>
    <mergeCell ref="R78:R79"/>
    <mergeCell ref="S78:S79"/>
    <mergeCell ref="T76:T82"/>
    <mergeCell ref="U76:U82"/>
    <mergeCell ref="V76:V82"/>
    <mergeCell ref="U83:U88"/>
    <mergeCell ref="V83:V88"/>
    <mergeCell ref="W83:W88"/>
    <mergeCell ref="X83:X88"/>
    <mergeCell ref="P86:P88"/>
    <mergeCell ref="A83:A88"/>
    <mergeCell ref="B83:B88"/>
    <mergeCell ref="C83:C88"/>
    <mergeCell ref="D83:D88"/>
    <mergeCell ref="L83:M85"/>
    <mergeCell ref="R85:R87"/>
    <mergeCell ref="S85:S87"/>
    <mergeCell ref="L86:M88"/>
    <mergeCell ref="N86:O88"/>
    <mergeCell ref="P83:P85"/>
    <mergeCell ref="T83:T88"/>
    <mergeCell ref="N83:O85"/>
    <mergeCell ref="A76:A82"/>
    <mergeCell ref="B76:B82"/>
    <mergeCell ref="C76:C82"/>
    <mergeCell ref="D76:D82"/>
    <mergeCell ref="Y83:Y88"/>
    <mergeCell ref="Z83:Z88"/>
    <mergeCell ref="F84:G86"/>
    <mergeCell ref="H84:I86"/>
    <mergeCell ref="J84:J86"/>
    <mergeCell ref="Q85:Q87"/>
    <mergeCell ref="V89:V96"/>
    <mergeCell ref="W89:W96"/>
    <mergeCell ref="X89:X96"/>
    <mergeCell ref="P92:P95"/>
    <mergeCell ref="A89:A96"/>
    <mergeCell ref="B89:B96"/>
    <mergeCell ref="C89:C96"/>
    <mergeCell ref="D89:D96"/>
    <mergeCell ref="L89:M91"/>
    <mergeCell ref="N89:O91"/>
    <mergeCell ref="Z89:Z96"/>
    <mergeCell ref="F90:G92"/>
    <mergeCell ref="H90:I92"/>
    <mergeCell ref="J90:J92"/>
    <mergeCell ref="Q91:Q93"/>
    <mergeCell ref="R91:R93"/>
    <mergeCell ref="S91:S93"/>
    <mergeCell ref="L92:M95"/>
    <mergeCell ref="N92:O95"/>
    <mergeCell ref="P89:P91"/>
    <mergeCell ref="A97:A102"/>
    <mergeCell ref="B97:B102"/>
    <mergeCell ref="C97:C102"/>
    <mergeCell ref="D97:D102"/>
    <mergeCell ref="F101:G101"/>
    <mergeCell ref="H101:I101"/>
    <mergeCell ref="F102:G102"/>
    <mergeCell ref="H102:I102"/>
    <mergeCell ref="U97:U102"/>
    <mergeCell ref="V97:V102"/>
    <mergeCell ref="W97:W102"/>
    <mergeCell ref="X97:X102"/>
    <mergeCell ref="Y97:Y102"/>
    <mergeCell ref="H95:I96"/>
    <mergeCell ref="J95:J96"/>
    <mergeCell ref="Y89:Y96"/>
    <mergeCell ref="T89:T96"/>
    <mergeCell ref="U89:U96"/>
    <mergeCell ref="F93:G94"/>
    <mergeCell ref="H93:I94"/>
    <mergeCell ref="J93:J94"/>
    <mergeCell ref="F95:G96"/>
    <mergeCell ref="Z97:Z102"/>
    <mergeCell ref="F98:G99"/>
    <mergeCell ref="H98:I99"/>
    <mergeCell ref="J98:J99"/>
    <mergeCell ref="Q99:Q100"/>
    <mergeCell ref="R99:R100"/>
    <mergeCell ref="S99:S100"/>
    <mergeCell ref="F100:G100"/>
    <mergeCell ref="H100:I100"/>
    <mergeCell ref="T97:T102"/>
    <mergeCell ref="L105:M107"/>
    <mergeCell ref="N105:O107"/>
    <mergeCell ref="A104:A115"/>
    <mergeCell ref="B104:B115"/>
    <mergeCell ref="C104:C115"/>
    <mergeCell ref="D104:D115"/>
    <mergeCell ref="P105:P107"/>
    <mergeCell ref="P108:P114"/>
    <mergeCell ref="Q114:Q115"/>
    <mergeCell ref="R114:R115"/>
    <mergeCell ref="S114:S115"/>
    <mergeCell ref="F106:G108"/>
    <mergeCell ref="H106:I108"/>
    <mergeCell ref="J106:J108"/>
    <mergeCell ref="Q107:Q109"/>
    <mergeCell ref="R107:R109"/>
    <mergeCell ref="S107:S109"/>
    <mergeCell ref="L108:M114"/>
    <mergeCell ref="N108:O114"/>
    <mergeCell ref="T104:T115"/>
    <mergeCell ref="U104:U115"/>
    <mergeCell ref="V104:V115"/>
    <mergeCell ref="A116:A120"/>
    <mergeCell ref="B116:B120"/>
    <mergeCell ref="C116:C120"/>
    <mergeCell ref="D116:D120"/>
    <mergeCell ref="T116:T120"/>
    <mergeCell ref="U116:U120"/>
    <mergeCell ref="S118:S119"/>
    <mergeCell ref="V116:V120"/>
    <mergeCell ref="W116:W120"/>
    <mergeCell ref="X116:X120"/>
    <mergeCell ref="Y116:Y120"/>
    <mergeCell ref="Z116:Z120"/>
    <mergeCell ref="F117:G118"/>
    <mergeCell ref="H117:I118"/>
    <mergeCell ref="J117:J118"/>
    <mergeCell ref="Q118:Q119"/>
    <mergeCell ref="R118:R119"/>
    <mergeCell ref="W104:W115"/>
    <mergeCell ref="X104:X115"/>
    <mergeCell ref="Y104:Y115"/>
    <mergeCell ref="Z104:Z115"/>
    <mergeCell ref="J125:J126"/>
    <mergeCell ref="F127:G127"/>
    <mergeCell ref="H127:I127"/>
    <mergeCell ref="P121:P123"/>
    <mergeCell ref="T121:T127"/>
    <mergeCell ref="U121:U127"/>
    <mergeCell ref="V121:V127"/>
    <mergeCell ref="W121:W127"/>
    <mergeCell ref="X121:X127"/>
    <mergeCell ref="Y121:Y127"/>
    <mergeCell ref="Z121:Z127"/>
    <mergeCell ref="F122:G124"/>
    <mergeCell ref="H122:I124"/>
    <mergeCell ref="J122:J124"/>
    <mergeCell ref="Q123:Q125"/>
    <mergeCell ref="R123:R125"/>
    <mergeCell ref="S123:S125"/>
    <mergeCell ref="F125:G126"/>
    <mergeCell ref="H125:I126"/>
    <mergeCell ref="A121:A127"/>
    <mergeCell ref="T128:T136"/>
    <mergeCell ref="U128:U136"/>
    <mergeCell ref="V128:V136"/>
    <mergeCell ref="W128:W136"/>
    <mergeCell ref="X128:X136"/>
    <mergeCell ref="Y128:Y136"/>
    <mergeCell ref="Z128:Z136"/>
    <mergeCell ref="F130:G132"/>
    <mergeCell ref="H130:I132"/>
    <mergeCell ref="J130:J132"/>
    <mergeCell ref="Q131:Q133"/>
    <mergeCell ref="R131:R133"/>
    <mergeCell ref="S131:S133"/>
    <mergeCell ref="L132:M136"/>
    <mergeCell ref="N132:O136"/>
    <mergeCell ref="P132:P136"/>
    <mergeCell ref="H133:I136"/>
    <mergeCell ref="J133:J136"/>
    <mergeCell ref="B121:B127"/>
    <mergeCell ref="C121:C127"/>
    <mergeCell ref="D121:D127"/>
    <mergeCell ref="L121:M123"/>
    <mergeCell ref="N121:O123"/>
    <mergeCell ref="T141:T145"/>
    <mergeCell ref="U141:U145"/>
    <mergeCell ref="V141:V145"/>
    <mergeCell ref="W141:W145"/>
    <mergeCell ref="X141:X145"/>
    <mergeCell ref="P144:P145"/>
    <mergeCell ref="Y141:Y145"/>
    <mergeCell ref="Z141:Z145"/>
    <mergeCell ref="F142:G144"/>
    <mergeCell ref="H142:I144"/>
    <mergeCell ref="J142:J144"/>
    <mergeCell ref="Q143:Q145"/>
    <mergeCell ref="A128:A136"/>
    <mergeCell ref="B128:B136"/>
    <mergeCell ref="C128:C136"/>
    <mergeCell ref="D128:D136"/>
    <mergeCell ref="L128:M131"/>
    <mergeCell ref="N128:O131"/>
    <mergeCell ref="P128:P131"/>
    <mergeCell ref="F133:G136"/>
    <mergeCell ref="T146:T150"/>
    <mergeCell ref="U146:U150"/>
    <mergeCell ref="S148:S149"/>
    <mergeCell ref="V146:V150"/>
    <mergeCell ref="W146:W150"/>
    <mergeCell ref="X146:X150"/>
    <mergeCell ref="Y146:Y150"/>
    <mergeCell ref="Z146:Z150"/>
    <mergeCell ref="F147:G148"/>
    <mergeCell ref="H147:I148"/>
    <mergeCell ref="J147:J148"/>
    <mergeCell ref="Q148:Q149"/>
    <mergeCell ref="R148:R149"/>
    <mergeCell ref="A138:A140"/>
    <mergeCell ref="B138:B140"/>
    <mergeCell ref="C138:C140"/>
    <mergeCell ref="D138:D140"/>
    <mergeCell ref="T138:T140"/>
    <mergeCell ref="U138:U140"/>
    <mergeCell ref="V138:V140"/>
    <mergeCell ref="W138:W140"/>
    <mergeCell ref="X138:X140"/>
    <mergeCell ref="Y138:Y140"/>
    <mergeCell ref="Z138:Z140"/>
    <mergeCell ref="F139:G139"/>
    <mergeCell ref="H139:I139"/>
    <mergeCell ref="A141:A145"/>
    <mergeCell ref="B141:B145"/>
    <mergeCell ref="C141:C145"/>
    <mergeCell ref="D141:D145"/>
    <mergeCell ref="L141:M143"/>
    <mergeCell ref="N141:O143"/>
    <mergeCell ref="A156:A161"/>
    <mergeCell ref="B156:B161"/>
    <mergeCell ref="C156:C161"/>
    <mergeCell ref="D156:D161"/>
    <mergeCell ref="L156:M158"/>
    <mergeCell ref="N156:O158"/>
    <mergeCell ref="F161:G161"/>
    <mergeCell ref="H161:I161"/>
    <mergeCell ref="P156:P158"/>
    <mergeCell ref="R143:R145"/>
    <mergeCell ref="S143:S145"/>
    <mergeCell ref="L144:M145"/>
    <mergeCell ref="N144:O145"/>
    <mergeCell ref="A146:A150"/>
    <mergeCell ref="B146:B150"/>
    <mergeCell ref="C146:C150"/>
    <mergeCell ref="D146:D150"/>
    <mergeCell ref="P141:P143"/>
    <mergeCell ref="A151:A155"/>
    <mergeCell ref="B151:B155"/>
    <mergeCell ref="C151:C155"/>
    <mergeCell ref="D151:D155"/>
    <mergeCell ref="L151:M153"/>
    <mergeCell ref="N151:O153"/>
    <mergeCell ref="P151:P153"/>
    <mergeCell ref="T151:T155"/>
    <mergeCell ref="U151:U155"/>
    <mergeCell ref="V151:V155"/>
    <mergeCell ref="W151:W155"/>
    <mergeCell ref="X151:X155"/>
    <mergeCell ref="Y151:Y155"/>
    <mergeCell ref="Z151:Z155"/>
    <mergeCell ref="F152:G154"/>
    <mergeCell ref="H152:I154"/>
    <mergeCell ref="J152:J154"/>
    <mergeCell ref="Q153:Q155"/>
    <mergeCell ref="R153:R155"/>
    <mergeCell ref="S153:S155"/>
    <mergeCell ref="F155:G155"/>
    <mergeCell ref="H155:I155"/>
    <mergeCell ref="T156:T161"/>
    <mergeCell ref="U156:U161"/>
    <mergeCell ref="V156:V161"/>
    <mergeCell ref="W156:W161"/>
    <mergeCell ref="X156:X161"/>
    <mergeCell ref="Y156:Y161"/>
    <mergeCell ref="Z156:Z161"/>
    <mergeCell ref="F157:G159"/>
    <mergeCell ref="H157:I159"/>
    <mergeCell ref="J157:J159"/>
    <mergeCell ref="Q158:Q160"/>
    <mergeCell ref="R158:R160"/>
    <mergeCell ref="S158:S160"/>
    <mergeCell ref="F160:G160"/>
    <mergeCell ref="H160:I160"/>
    <mergeCell ref="U172:U176"/>
    <mergeCell ref="V172:V176"/>
    <mergeCell ref="W172:W176"/>
    <mergeCell ref="X172:X176"/>
    <mergeCell ref="Y172:Y176"/>
    <mergeCell ref="Z172:Z176"/>
    <mergeCell ref="F173:G175"/>
    <mergeCell ref="H173:I175"/>
    <mergeCell ref="J173:J175"/>
    <mergeCell ref="F176:G176"/>
    <mergeCell ref="H176:I176"/>
    <mergeCell ref="U165:U168"/>
    <mergeCell ref="V165:V168"/>
    <mergeCell ref="W165:W168"/>
    <mergeCell ref="X165:X168"/>
    <mergeCell ref="P165:P167"/>
    <mergeCell ref="T165:T168"/>
    <mergeCell ref="A172:A176"/>
    <mergeCell ref="B172:B176"/>
    <mergeCell ref="C172:C176"/>
    <mergeCell ref="D172:D176"/>
    <mergeCell ref="L172:M174"/>
    <mergeCell ref="N172:O174"/>
    <mergeCell ref="P172:P174"/>
    <mergeCell ref="T172:T176"/>
    <mergeCell ref="A165:A168"/>
    <mergeCell ref="B165:B168"/>
    <mergeCell ref="C165:C168"/>
    <mergeCell ref="D165:D168"/>
    <mergeCell ref="L165:M167"/>
    <mergeCell ref="N165:O167"/>
    <mergeCell ref="Z182:Z183"/>
    <mergeCell ref="A177:A181"/>
    <mergeCell ref="B177:B181"/>
    <mergeCell ref="C177:C181"/>
    <mergeCell ref="D177:D181"/>
    <mergeCell ref="L177:M179"/>
    <mergeCell ref="N177:O179"/>
    <mergeCell ref="L181:M181"/>
    <mergeCell ref="N181:O181"/>
    <mergeCell ref="P177:P179"/>
    <mergeCell ref="T177:T181"/>
    <mergeCell ref="U177:U181"/>
    <mergeCell ref="V177:V181"/>
    <mergeCell ref="W177:W181"/>
    <mergeCell ref="X177:X181"/>
    <mergeCell ref="Y177:Y181"/>
    <mergeCell ref="Z177:Z181"/>
    <mergeCell ref="F178:G180"/>
    <mergeCell ref="A190:A192"/>
    <mergeCell ref="B190:B192"/>
    <mergeCell ref="C190:C192"/>
    <mergeCell ref="D190:D192"/>
    <mergeCell ref="A184:A189"/>
    <mergeCell ref="B184:B189"/>
    <mergeCell ref="J191:J192"/>
    <mergeCell ref="R186:R187"/>
    <mergeCell ref="S186:S187"/>
    <mergeCell ref="F187:G188"/>
    <mergeCell ref="H187:I188"/>
    <mergeCell ref="J187:J188"/>
    <mergeCell ref="F189:G189"/>
    <mergeCell ref="H189:I189"/>
    <mergeCell ref="Y190:Y192"/>
    <mergeCell ref="A182:A183"/>
    <mergeCell ref="B182:B183"/>
    <mergeCell ref="C182:C183"/>
    <mergeCell ref="D182:D183"/>
    <mergeCell ref="T182:T183"/>
    <mergeCell ref="U182:U183"/>
    <mergeCell ref="Y182:Y183"/>
    <mergeCell ref="T184:T189"/>
    <mergeCell ref="U184:U189"/>
    <mergeCell ref="V184:V189"/>
    <mergeCell ref="W184:W189"/>
    <mergeCell ref="X184:X189"/>
    <mergeCell ref="Y184:Y189"/>
    <mergeCell ref="V182:V183"/>
    <mergeCell ref="W182:W183"/>
    <mergeCell ref="X182:X183"/>
    <mergeCell ref="F185:G186"/>
    <mergeCell ref="Z190:Z192"/>
    <mergeCell ref="C184:C189"/>
    <mergeCell ref="D184:D189"/>
    <mergeCell ref="L190:M192"/>
    <mergeCell ref="N190:O192"/>
    <mergeCell ref="P190:P192"/>
    <mergeCell ref="T190:T192"/>
    <mergeCell ref="F191:G192"/>
    <mergeCell ref="H191:I192"/>
    <mergeCell ref="U193:U197"/>
    <mergeCell ref="V193:V197"/>
    <mergeCell ref="W193:W197"/>
    <mergeCell ref="X193:X197"/>
    <mergeCell ref="U190:U192"/>
    <mergeCell ref="V190:V192"/>
    <mergeCell ref="W190:W192"/>
    <mergeCell ref="X190:X192"/>
    <mergeCell ref="Z184:Z189"/>
    <mergeCell ref="H185:I186"/>
    <mergeCell ref="J185:J186"/>
    <mergeCell ref="Q186:Q187"/>
    <mergeCell ref="A193:A197"/>
    <mergeCell ref="B193:B197"/>
    <mergeCell ref="C193:C197"/>
    <mergeCell ref="D193:D197"/>
    <mergeCell ref="L193:M195"/>
    <mergeCell ref="N193:O195"/>
    <mergeCell ref="Y193:Y197"/>
    <mergeCell ref="Z193:Z197"/>
    <mergeCell ref="F194:G196"/>
    <mergeCell ref="H194:I196"/>
    <mergeCell ref="J194:J196"/>
    <mergeCell ref="Q195:Q197"/>
    <mergeCell ref="R195:R197"/>
    <mergeCell ref="S195:S197"/>
    <mergeCell ref="P193:P195"/>
    <mergeCell ref="T193:T197"/>
    <mergeCell ref="U198:U200"/>
    <mergeCell ref="V198:V200"/>
    <mergeCell ref="W198:W200"/>
    <mergeCell ref="X198:X200"/>
    <mergeCell ref="A198:A200"/>
    <mergeCell ref="B198:B200"/>
    <mergeCell ref="C198:C200"/>
    <mergeCell ref="D198:D200"/>
    <mergeCell ref="L198:M199"/>
    <mergeCell ref="N198:O199"/>
    <mergeCell ref="Y198:Y200"/>
    <mergeCell ref="Z198:Z200"/>
    <mergeCell ref="F199:G200"/>
    <mergeCell ref="H199:I200"/>
    <mergeCell ref="J199:J200"/>
    <mergeCell ref="Q199:Q200"/>
    <mergeCell ref="Z204:Z208"/>
    <mergeCell ref="F205:G207"/>
    <mergeCell ref="H205:I207"/>
    <mergeCell ref="J205:J207"/>
    <mergeCell ref="Q206:Q208"/>
    <mergeCell ref="R206:R208"/>
    <mergeCell ref="S206:S208"/>
    <mergeCell ref="F208:G208"/>
    <mergeCell ref="H208:I208"/>
    <mergeCell ref="R199:R200"/>
    <mergeCell ref="S199:S200"/>
    <mergeCell ref="P198:P199"/>
    <mergeCell ref="T198:T200"/>
    <mergeCell ref="A201:A203"/>
    <mergeCell ref="B201:B203"/>
    <mergeCell ref="C201:C203"/>
    <mergeCell ref="D201:D203"/>
    <mergeCell ref="T201:T203"/>
    <mergeCell ref="U201:U203"/>
    <mergeCell ref="V201:V203"/>
    <mergeCell ref="W201:W203"/>
    <mergeCell ref="X201:X203"/>
    <mergeCell ref="Y201:Y203"/>
    <mergeCell ref="Z201:Z203"/>
    <mergeCell ref="F202:G202"/>
    <mergeCell ref="H202:I202"/>
    <mergeCell ref="F203:G203"/>
    <mergeCell ref="H203:I203"/>
    <mergeCell ref="D209:D214"/>
    <mergeCell ref="L209:M211"/>
    <mergeCell ref="N209:O211"/>
    <mergeCell ref="F213:G214"/>
    <mergeCell ref="H213:I214"/>
    <mergeCell ref="J213:J214"/>
    <mergeCell ref="P209:P211"/>
    <mergeCell ref="T209:T214"/>
    <mergeCell ref="U209:U214"/>
    <mergeCell ref="V209:V214"/>
    <mergeCell ref="W209:W214"/>
    <mergeCell ref="X209:X214"/>
    <mergeCell ref="P212:P214"/>
    <mergeCell ref="Y209:Y214"/>
    <mergeCell ref="A204:A208"/>
    <mergeCell ref="B204:B208"/>
    <mergeCell ref="C204:C208"/>
    <mergeCell ref="D204:D208"/>
    <mergeCell ref="L204:M206"/>
    <mergeCell ref="N204:O206"/>
    <mergeCell ref="P204:P206"/>
    <mergeCell ref="T204:T208"/>
    <mergeCell ref="U204:U208"/>
    <mergeCell ref="V204:V208"/>
    <mergeCell ref="W204:W208"/>
    <mergeCell ref="X204:X208"/>
    <mergeCell ref="Y204:Y208"/>
    <mergeCell ref="Z209:Z214"/>
    <mergeCell ref="F210:G212"/>
    <mergeCell ref="H210:I212"/>
    <mergeCell ref="J210:J212"/>
    <mergeCell ref="Q211:Q213"/>
    <mergeCell ref="R211:R213"/>
    <mergeCell ref="S211:S213"/>
    <mergeCell ref="L212:M214"/>
    <mergeCell ref="N212:O214"/>
    <mergeCell ref="A215:A218"/>
    <mergeCell ref="B215:B218"/>
    <mergeCell ref="C215:C218"/>
    <mergeCell ref="D215:D218"/>
    <mergeCell ref="L215:M217"/>
    <mergeCell ref="N215:O217"/>
    <mergeCell ref="P215:P217"/>
    <mergeCell ref="T215:T218"/>
    <mergeCell ref="U215:U218"/>
    <mergeCell ref="V215:V218"/>
    <mergeCell ref="W215:W218"/>
    <mergeCell ref="X215:X218"/>
    <mergeCell ref="Y215:Y218"/>
    <mergeCell ref="Z215:Z218"/>
    <mergeCell ref="F216:G218"/>
    <mergeCell ref="H216:I218"/>
    <mergeCell ref="J216:J218"/>
    <mergeCell ref="Q217:Q218"/>
    <mergeCell ref="R217:R218"/>
    <mergeCell ref="S217:S218"/>
    <mergeCell ref="A209:A214"/>
    <mergeCell ref="B209:B214"/>
    <mergeCell ref="C209:C214"/>
    <mergeCell ref="U219:U221"/>
    <mergeCell ref="V219:V221"/>
    <mergeCell ref="W219:W221"/>
    <mergeCell ref="X219:X221"/>
    <mergeCell ref="A219:A221"/>
    <mergeCell ref="B219:B221"/>
    <mergeCell ref="C219:C221"/>
    <mergeCell ref="D219:D221"/>
    <mergeCell ref="L219:M221"/>
    <mergeCell ref="N219:O221"/>
    <mergeCell ref="Y219:Y221"/>
    <mergeCell ref="Z219:Z221"/>
    <mergeCell ref="F220:G221"/>
    <mergeCell ref="H220:I221"/>
    <mergeCell ref="J220:J221"/>
    <mergeCell ref="P219:P221"/>
    <mergeCell ref="T219:T221"/>
    <mergeCell ref="U222:U226"/>
    <mergeCell ref="V222:V226"/>
    <mergeCell ref="W222:W226"/>
    <mergeCell ref="X222:X226"/>
    <mergeCell ref="A222:A226"/>
    <mergeCell ref="B222:B226"/>
    <mergeCell ref="C222:C226"/>
    <mergeCell ref="D222:D226"/>
    <mergeCell ref="L222:M224"/>
    <mergeCell ref="N222:O224"/>
    <mergeCell ref="Y222:Y226"/>
    <mergeCell ref="Z222:Z226"/>
    <mergeCell ref="F223:G225"/>
    <mergeCell ref="H223:I225"/>
    <mergeCell ref="J223:J225"/>
    <mergeCell ref="Q224:Q226"/>
    <mergeCell ref="R224:R226"/>
    <mergeCell ref="S224:S226"/>
    <mergeCell ref="P222:P224"/>
    <mergeCell ref="T222:T226"/>
    <mergeCell ref="U227:U231"/>
    <mergeCell ref="V227:V231"/>
    <mergeCell ref="W227:W231"/>
    <mergeCell ref="X227:X231"/>
    <mergeCell ref="A227:A231"/>
    <mergeCell ref="B227:B231"/>
    <mergeCell ref="C227:C231"/>
    <mergeCell ref="D227:D231"/>
    <mergeCell ref="L227:M229"/>
    <mergeCell ref="N227:O229"/>
    <mergeCell ref="Y227:Y231"/>
    <mergeCell ref="Z227:Z231"/>
    <mergeCell ref="F228:G230"/>
    <mergeCell ref="H228:I230"/>
    <mergeCell ref="J228:J230"/>
    <mergeCell ref="Q229:Q231"/>
    <mergeCell ref="R229:R231"/>
    <mergeCell ref="S229:S231"/>
    <mergeCell ref="P227:P229"/>
    <mergeCell ref="T227:T231"/>
    <mergeCell ref="L232:M232"/>
    <mergeCell ref="N232:O232"/>
    <mergeCell ref="F232:G232"/>
    <mergeCell ref="H232:I232"/>
    <mergeCell ref="Z233:Z234"/>
    <mergeCell ref="F234:G234"/>
    <mergeCell ref="H234:I234"/>
    <mergeCell ref="A235:A239"/>
    <mergeCell ref="B235:B239"/>
    <mergeCell ref="C235:C239"/>
    <mergeCell ref="D235:D239"/>
    <mergeCell ref="L235:M237"/>
    <mergeCell ref="P233:P234"/>
    <mergeCell ref="P235:P237"/>
    <mergeCell ref="T235:T239"/>
    <mergeCell ref="U235:U239"/>
    <mergeCell ref="V235:V239"/>
    <mergeCell ref="W235:W239"/>
    <mergeCell ref="Y233:Y234"/>
    <mergeCell ref="T233:T234"/>
    <mergeCell ref="U233:U234"/>
    <mergeCell ref="V233:V234"/>
    <mergeCell ref="W233:W234"/>
    <mergeCell ref="X235:X239"/>
    <mergeCell ref="Y235:Y239"/>
    <mergeCell ref="Z235:Z239"/>
    <mergeCell ref="F236:G238"/>
    <mergeCell ref="H236:I238"/>
    <mergeCell ref="J236:J238"/>
    <mergeCell ref="A240:A244"/>
    <mergeCell ref="B240:B244"/>
    <mergeCell ref="C240:C244"/>
    <mergeCell ref="D240:D244"/>
    <mergeCell ref="L240:M242"/>
    <mergeCell ref="N240:O242"/>
    <mergeCell ref="P240:P242"/>
    <mergeCell ref="T240:T244"/>
    <mergeCell ref="U240:U244"/>
    <mergeCell ref="V240:V244"/>
    <mergeCell ref="W240:W244"/>
    <mergeCell ref="X240:X244"/>
    <mergeCell ref="P243:P244"/>
    <mergeCell ref="X233:X234"/>
    <mergeCell ref="A233:A234"/>
    <mergeCell ref="B233:B234"/>
    <mergeCell ref="C233:C234"/>
    <mergeCell ref="D233:D234"/>
    <mergeCell ref="L233:M234"/>
    <mergeCell ref="N233:O234"/>
    <mergeCell ref="P245:P247"/>
    <mergeCell ref="T245:T249"/>
    <mergeCell ref="U245:U249"/>
    <mergeCell ref="V245:V249"/>
    <mergeCell ref="W245:W249"/>
    <mergeCell ref="X245:X249"/>
    <mergeCell ref="P248:P249"/>
    <mergeCell ref="Y245:Y249"/>
    <mergeCell ref="Z245:Z249"/>
    <mergeCell ref="F246:G248"/>
    <mergeCell ref="H246:I248"/>
    <mergeCell ref="J246:J248"/>
    <mergeCell ref="Q247:Q249"/>
    <mergeCell ref="R247:R249"/>
    <mergeCell ref="S247:S249"/>
    <mergeCell ref="L248:M249"/>
    <mergeCell ref="Q237:Q239"/>
    <mergeCell ref="R237:R239"/>
    <mergeCell ref="S237:S239"/>
    <mergeCell ref="N235:O237"/>
    <mergeCell ref="N248:O249"/>
    <mergeCell ref="D257:D260"/>
    <mergeCell ref="L257:M259"/>
    <mergeCell ref="A255:A256"/>
    <mergeCell ref="A250:A251"/>
    <mergeCell ref="B250:B251"/>
    <mergeCell ref="C250:C251"/>
    <mergeCell ref="D250:D251"/>
    <mergeCell ref="L250:M250"/>
    <mergeCell ref="N250:O250"/>
    <mergeCell ref="T250:T251"/>
    <mergeCell ref="U250:U251"/>
    <mergeCell ref="V250:V251"/>
    <mergeCell ref="W250:W251"/>
    <mergeCell ref="X250:X251"/>
    <mergeCell ref="Y250:Y251"/>
    <mergeCell ref="Z250:Z251"/>
    <mergeCell ref="Y240:Y244"/>
    <mergeCell ref="Z240:Z244"/>
    <mergeCell ref="F241:G243"/>
    <mergeCell ref="H241:I243"/>
    <mergeCell ref="J241:J243"/>
    <mergeCell ref="Q242:Q244"/>
    <mergeCell ref="R242:R244"/>
    <mergeCell ref="S242:S244"/>
    <mergeCell ref="L243:M244"/>
    <mergeCell ref="N243:O244"/>
    <mergeCell ref="A245:A249"/>
    <mergeCell ref="B245:B249"/>
    <mergeCell ref="C245:C249"/>
    <mergeCell ref="D245:D249"/>
    <mergeCell ref="L245:M247"/>
    <mergeCell ref="N245:O247"/>
    <mergeCell ref="Y261:Y263"/>
    <mergeCell ref="V261:V263"/>
    <mergeCell ref="W261:W263"/>
    <mergeCell ref="Z257:Z260"/>
    <mergeCell ref="F258:G260"/>
    <mergeCell ref="H258:I260"/>
    <mergeCell ref="J258:J260"/>
    <mergeCell ref="Q259:Q260"/>
    <mergeCell ref="R259:R260"/>
    <mergeCell ref="S259:S260"/>
    <mergeCell ref="N257:O259"/>
    <mergeCell ref="A253:A254"/>
    <mergeCell ref="B253:B254"/>
    <mergeCell ref="C253:C254"/>
    <mergeCell ref="D253:D254"/>
    <mergeCell ref="T253:T254"/>
    <mergeCell ref="U253:U254"/>
    <mergeCell ref="V253:V254"/>
    <mergeCell ref="W253:W254"/>
    <mergeCell ref="X253:X254"/>
    <mergeCell ref="Y253:Y254"/>
    <mergeCell ref="Z253:Z254"/>
    <mergeCell ref="C255:C256"/>
    <mergeCell ref="D255:D256"/>
    <mergeCell ref="T255:T256"/>
    <mergeCell ref="U255:U256"/>
    <mergeCell ref="X255:X256"/>
    <mergeCell ref="Y255:Y256"/>
    <mergeCell ref="Z255:Z256"/>
    <mergeCell ref="A257:A260"/>
    <mergeCell ref="B257:B260"/>
    <mergeCell ref="C257:C260"/>
    <mergeCell ref="B255:B256"/>
    <mergeCell ref="P257:P259"/>
    <mergeCell ref="T257:T260"/>
    <mergeCell ref="U257:U260"/>
    <mergeCell ref="V257:V260"/>
    <mergeCell ref="W257:W260"/>
    <mergeCell ref="V255:V256"/>
    <mergeCell ref="W255:W256"/>
    <mergeCell ref="U264:U265"/>
    <mergeCell ref="V264:V265"/>
    <mergeCell ref="W264:W265"/>
    <mergeCell ref="X264:X265"/>
    <mergeCell ref="Y264:Y265"/>
    <mergeCell ref="X257:X260"/>
    <mergeCell ref="Y257:Y260"/>
    <mergeCell ref="Z264:Z265"/>
    <mergeCell ref="A264:A265"/>
    <mergeCell ref="B264:B265"/>
    <mergeCell ref="C264:C265"/>
    <mergeCell ref="D264:D265"/>
    <mergeCell ref="T264:T265"/>
    <mergeCell ref="A261:A263"/>
    <mergeCell ref="B261:B263"/>
    <mergeCell ref="C261:C263"/>
    <mergeCell ref="D261:D263"/>
    <mergeCell ref="T261:T263"/>
    <mergeCell ref="U261:U263"/>
    <mergeCell ref="Z261:Z263"/>
    <mergeCell ref="F262:G263"/>
    <mergeCell ref="H262:I263"/>
    <mergeCell ref="J262:J263"/>
    <mergeCell ref="X261:X263"/>
  </mergeCells>
  <phoneticPr fontId="0" type="noConversion"/>
  <hyperlinks>
    <hyperlink ref="Q94" r:id="rId1" tooltip="Ссылка на КонсультантПлюс" display="consultantplus://offline/ref=438B86CF7DF2975BE3C18E0FDCA6791C175666242385F72C8F991B86F7D1498477AB3A4BBE298EE0DD932F3Ee7M5C"/>
    <hyperlink ref="Q95" r:id="rId2" tooltip="Ссылка на КонсультантПлюс" display="consultantplus://offline/ref=6E8E1B784A9B35396C905CDFF08BCD77F77A2306014EE2A59F7B5344D331FAC46085E3C657AFB154BEDF2878436DE6F4s8VDC"/>
    <hyperlink ref="Q202" r:id="rId3" tooltip="Ссылка на КонсультантПлюс" display="consultantplus://offline/ref=5A418F12BC44E52B212E4BF586071E9344C8977EDE49E8B64BE33FD1382CAF1DCF9B254CECF8E1B3C4B3A01E25522616I1O6H"/>
  </hyperlinks>
  <pageMargins left="0.19685039370078741" right="0.19685039370078741" top="0.39370078740157483" bottom="0.39370078740157483" header="0.39370078740157483" footer="0.39370078740157483"/>
  <pageSetup paperSize="9" scale="67" fitToHeight="0" orientation="landscape" r:id="rId4"/>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topLeftCell="A4" workbookViewId="0">
      <selection activeCell="B10" sqref="B10"/>
    </sheetView>
  </sheetViews>
  <sheetFormatPr defaultRowHeight="12.75" x14ac:dyDescent="0.2"/>
  <cols>
    <col min="1" max="1" width="21.42578125" customWidth="1"/>
    <col min="2" max="2" width="17.140625" customWidth="1"/>
    <col min="3" max="3" width="33.5703125" customWidth="1"/>
    <col min="4" max="4" width="26.42578125" customWidth="1"/>
  </cols>
  <sheetData>
    <row r="1" spans="1:4" ht="21.95" customHeight="1" x14ac:dyDescent="0.2"/>
    <row r="2" spans="1:4" ht="25.5" x14ac:dyDescent="0.2">
      <c r="A2" s="18" t="s">
        <v>469</v>
      </c>
      <c r="B2" s="18"/>
      <c r="C2" s="18"/>
    </row>
    <row r="3" spans="1:4" ht="19.5" x14ac:dyDescent="0.2">
      <c r="A3" s="19" t="s">
        <v>470</v>
      </c>
      <c r="B3" s="20" t="s">
        <v>471</v>
      </c>
      <c r="C3" s="19" t="s">
        <v>472</v>
      </c>
    </row>
    <row r="10" spans="1:4" x14ac:dyDescent="0.2">
      <c r="A10" s="28">
        <v>1294712.74</v>
      </c>
      <c r="B10" s="28">
        <v>1294712.74</v>
      </c>
      <c r="C10" s="28">
        <v>1093588827.1500001</v>
      </c>
      <c r="D10" s="28">
        <v>1084533167.45</v>
      </c>
    </row>
    <row r="11" spans="1:4" x14ac:dyDescent="0.2">
      <c r="A11" s="28">
        <v>25125808.32</v>
      </c>
      <c r="B11" s="28">
        <v>24726609.859999999</v>
      </c>
      <c r="C11" s="28">
        <v>1962400</v>
      </c>
      <c r="D11" s="28">
        <v>1625506.24</v>
      </c>
    </row>
    <row r="12" spans="1:4" x14ac:dyDescent="0.2">
      <c r="A12" s="28">
        <v>30305.74</v>
      </c>
      <c r="B12" s="28">
        <v>30305.74</v>
      </c>
      <c r="C12" s="28">
        <v>200510600</v>
      </c>
      <c r="D12" s="28">
        <v>200509021.69999999</v>
      </c>
    </row>
    <row r="13" spans="1:4" x14ac:dyDescent="0.2">
      <c r="A13" s="28">
        <v>500000</v>
      </c>
      <c r="B13" s="28">
        <v>498067.9</v>
      </c>
      <c r="C13" s="28">
        <v>342140500</v>
      </c>
      <c r="D13" s="28">
        <v>342140348.23000002</v>
      </c>
    </row>
    <row r="14" spans="1:4" x14ac:dyDescent="0.2">
      <c r="A14" s="28">
        <v>21582.21</v>
      </c>
      <c r="B14" s="28">
        <v>21582.21</v>
      </c>
      <c r="C14" s="28">
        <v>5569394.8899999997</v>
      </c>
      <c r="D14" s="28">
        <v>5419145.71</v>
      </c>
    </row>
    <row r="15" spans="1:4" x14ac:dyDescent="0.2">
      <c r="A15" s="28">
        <v>3606311.81</v>
      </c>
      <c r="B15" s="28">
        <v>3606311.81</v>
      </c>
      <c r="C15" s="28">
        <v>35590546.18</v>
      </c>
      <c r="D15" s="28">
        <v>34830381.789999999</v>
      </c>
    </row>
    <row r="16" spans="1:4" x14ac:dyDescent="0.2">
      <c r="A16" s="28">
        <v>394222.11</v>
      </c>
      <c r="B16" s="28">
        <v>210315.65</v>
      </c>
      <c r="C16" s="28">
        <v>40543900</v>
      </c>
      <c r="D16" s="28">
        <v>40541595.950000003</v>
      </c>
    </row>
    <row r="17" spans="1:4" x14ac:dyDescent="0.2">
      <c r="A17" s="28">
        <v>125886.09</v>
      </c>
      <c r="B17" s="28">
        <v>125886.09</v>
      </c>
      <c r="C17" s="28">
        <v>3180100</v>
      </c>
      <c r="D17" s="28">
        <v>3178978.99</v>
      </c>
    </row>
    <row r="18" spans="1:4" x14ac:dyDescent="0.2">
      <c r="A18" s="28">
        <v>5569394.8899999997</v>
      </c>
      <c r="B18" s="28">
        <v>5419145.71</v>
      </c>
      <c r="C18" s="31">
        <f>C10-C11-C12-C13-C14-C15-C16-C17</f>
        <v>464091386.0800001</v>
      </c>
      <c r="D18" s="31">
        <f>D10-D11-D12-D13-D14-D15-D16-D17</f>
        <v>456288188.83999997</v>
      </c>
    </row>
    <row r="19" spans="1:4" x14ac:dyDescent="0.2">
      <c r="A19" s="28">
        <v>85663</v>
      </c>
      <c r="B19" s="28">
        <v>85663</v>
      </c>
      <c r="C19" s="28">
        <v>9500000</v>
      </c>
      <c r="D19" s="28">
        <v>18797.400000000001</v>
      </c>
    </row>
    <row r="20" spans="1:4" x14ac:dyDescent="0.2">
      <c r="A20" s="28">
        <v>5472539.1799999997</v>
      </c>
      <c r="B20" s="28">
        <v>5412187.79</v>
      </c>
      <c r="C20" s="28">
        <v>41902098.219999999</v>
      </c>
      <c r="D20" s="28">
        <v>41213360.119999997</v>
      </c>
    </row>
    <row r="21" spans="1:4" x14ac:dyDescent="0.2">
      <c r="A21" s="28">
        <v>905316.45</v>
      </c>
      <c r="B21" s="28">
        <v>877971.45</v>
      </c>
      <c r="C21" s="28">
        <v>39144031.399999999</v>
      </c>
      <c r="D21" s="28">
        <v>38731105.130000003</v>
      </c>
    </row>
    <row r="22" spans="1:4" x14ac:dyDescent="0.2">
      <c r="A22" s="28">
        <v>1710554.97</v>
      </c>
      <c r="B22" s="28">
        <v>1613577.37</v>
      </c>
      <c r="C22" s="28">
        <v>20206984.449999999</v>
      </c>
      <c r="D22" s="28">
        <v>5621819.7599999998</v>
      </c>
    </row>
    <row r="23" spans="1:4" x14ac:dyDescent="0.2">
      <c r="A23" s="28">
        <v>2366164.4</v>
      </c>
      <c r="B23" s="28">
        <v>2331378</v>
      </c>
      <c r="C23" s="28">
        <f>SUM(C18:C22)</f>
        <v>574844500.1500001</v>
      </c>
      <c r="D23" s="28">
        <f>SUM(D18:D22)</f>
        <v>541873271.25</v>
      </c>
    </row>
    <row r="24" spans="1:4" x14ac:dyDescent="0.2">
      <c r="A24" s="28">
        <v>8079388.0099999998</v>
      </c>
      <c r="B24" s="28">
        <v>7874176.7999999998</v>
      </c>
      <c r="C24" s="28"/>
      <c r="D24" s="28"/>
    </row>
    <row r="25" spans="1:4" x14ac:dyDescent="0.2">
      <c r="A25" s="28">
        <v>3727244</v>
      </c>
      <c r="B25" s="28">
        <v>3692196.06</v>
      </c>
      <c r="C25" s="28"/>
      <c r="D25" s="28"/>
    </row>
    <row r="26" spans="1:4" x14ac:dyDescent="0.2">
      <c r="A26" s="30">
        <f>SUM(A10:A25)</f>
        <v>59015093.919999994</v>
      </c>
      <c r="B26" s="30">
        <f>SUM(B10:B25)</f>
        <v>57820088.179999992</v>
      </c>
      <c r="C26" s="28"/>
      <c r="D26" s="28"/>
    </row>
    <row r="27" spans="1:4" x14ac:dyDescent="0.2">
      <c r="A27" s="28"/>
      <c r="B27" s="28"/>
      <c r="C27" s="28"/>
      <c r="D27" s="28"/>
    </row>
    <row r="28" spans="1:4" x14ac:dyDescent="0.2">
      <c r="A28" s="28"/>
      <c r="B28" s="28"/>
      <c r="C28" s="28"/>
      <c r="D28" s="28"/>
    </row>
    <row r="29" spans="1:4" x14ac:dyDescent="0.2">
      <c r="A29" s="28">
        <v>2220147.6</v>
      </c>
      <c r="B29" s="28">
        <v>2220147.1</v>
      </c>
      <c r="C29" s="28"/>
      <c r="D29" s="28"/>
    </row>
    <row r="30" spans="1:4" x14ac:dyDescent="0.2">
      <c r="A30" s="28">
        <v>35590546.18</v>
      </c>
      <c r="B30" s="28">
        <v>34830381.789999999</v>
      </c>
      <c r="C30" s="28"/>
      <c r="D30" s="28"/>
    </row>
    <row r="31" spans="1:4" x14ac:dyDescent="0.2">
      <c r="A31" s="28">
        <v>7987769.1100000003</v>
      </c>
      <c r="B31" s="28">
        <v>7957541.9100000001</v>
      </c>
      <c r="C31" s="28"/>
      <c r="D31" s="28"/>
    </row>
    <row r="32" spans="1:4" x14ac:dyDescent="0.2">
      <c r="A32" s="28">
        <v>7550187</v>
      </c>
      <c r="B32" s="28">
        <v>7244724.9500000002</v>
      </c>
      <c r="C32" s="28"/>
      <c r="D32" s="28"/>
    </row>
    <row r="33" spans="1:4" x14ac:dyDescent="0.2">
      <c r="A33" s="30">
        <f>SUM(A29:A32)</f>
        <v>53348649.890000001</v>
      </c>
      <c r="B33" s="30">
        <f>SUM(B29:B32)</f>
        <v>52252795.75</v>
      </c>
      <c r="C33" s="28"/>
      <c r="D33" s="28"/>
    </row>
    <row r="34" spans="1:4" x14ac:dyDescent="0.2">
      <c r="A34" s="28"/>
      <c r="B34" s="28"/>
      <c r="C34" s="28"/>
      <c r="D34" s="28"/>
    </row>
    <row r="35" spans="1:4" x14ac:dyDescent="0.2">
      <c r="A35" s="28">
        <v>12918518</v>
      </c>
      <c r="B35" s="28">
        <v>12918262.66</v>
      </c>
      <c r="C35" s="28"/>
      <c r="D35" s="28"/>
    </row>
    <row r="36" spans="1:4" x14ac:dyDescent="0.2">
      <c r="A36" s="28">
        <v>1290362</v>
      </c>
      <c r="B36" s="28">
        <v>1281208.8400000001</v>
      </c>
      <c r="C36" s="28"/>
      <c r="D36" s="28"/>
    </row>
    <row r="37" spans="1:4" x14ac:dyDescent="0.2">
      <c r="A37" s="30">
        <f>SUM(A35:A36)</f>
        <v>14208880</v>
      </c>
      <c r="B37" s="30">
        <f>SUM(B35:B36)</f>
        <v>14199471.5</v>
      </c>
      <c r="C37" s="28"/>
      <c r="D37" s="28"/>
    </row>
    <row r="38" spans="1:4" x14ac:dyDescent="0.2">
      <c r="A38" s="28"/>
      <c r="B38" s="28"/>
      <c r="C38" s="28"/>
      <c r="D38" s="28"/>
    </row>
    <row r="39" spans="1:4" x14ac:dyDescent="0.2">
      <c r="A39" s="28">
        <v>2533507.94</v>
      </c>
      <c r="B39" s="28">
        <v>2533507.2599999998</v>
      </c>
      <c r="C39" s="28"/>
      <c r="D39" s="28"/>
    </row>
    <row r="40" spans="1:4" x14ac:dyDescent="0.2">
      <c r="A40" s="28">
        <v>8226445.4100000001</v>
      </c>
      <c r="B40" s="28">
        <v>7578905.6200000001</v>
      </c>
      <c r="C40" s="28"/>
      <c r="D40" s="28"/>
    </row>
    <row r="41" spans="1:4" x14ac:dyDescent="0.2">
      <c r="A41" s="28">
        <v>551755.91</v>
      </c>
      <c r="B41" s="28">
        <v>551755.91</v>
      </c>
      <c r="C41" s="28"/>
      <c r="D41" s="28"/>
    </row>
    <row r="42" spans="1:4" x14ac:dyDescent="0.2">
      <c r="A42" s="28">
        <v>506447778.92000002</v>
      </c>
      <c r="B42" s="28">
        <v>506132897.75999999</v>
      </c>
      <c r="C42" s="28"/>
      <c r="D42" s="28"/>
    </row>
    <row r="43" spans="1:4" x14ac:dyDescent="0.2">
      <c r="A43" s="28">
        <v>1698055</v>
      </c>
      <c r="B43" s="28">
        <v>1464258.32</v>
      </c>
      <c r="C43" s="28"/>
      <c r="D43" s="28"/>
    </row>
    <row r="44" spans="1:4" x14ac:dyDescent="0.2">
      <c r="A44" s="28">
        <v>2213577.96</v>
      </c>
      <c r="B44" s="28">
        <v>1687291.2</v>
      </c>
      <c r="C44" s="28"/>
      <c r="D44" s="28"/>
    </row>
    <row r="45" spans="1:4" x14ac:dyDescent="0.2">
      <c r="A45" s="30">
        <f>A39+A40+A41+A42-A43+A44</f>
        <v>518275011.13999999</v>
      </c>
      <c r="B45" s="30">
        <f>B39+B40+B41+B42-B43+B44</f>
        <v>517020099.43000001</v>
      </c>
      <c r="C45" s="28"/>
      <c r="D45" s="28"/>
    </row>
    <row r="46" spans="1:4" x14ac:dyDescent="0.2">
      <c r="A46" s="28"/>
      <c r="B46" s="28"/>
      <c r="C46" s="28"/>
      <c r="D46" s="28"/>
    </row>
    <row r="47" spans="1:4" x14ac:dyDescent="0.2">
      <c r="A47" s="28"/>
      <c r="B47" s="28"/>
      <c r="C47" s="28"/>
      <c r="D47" s="28"/>
    </row>
    <row r="48" spans="1:4" x14ac:dyDescent="0.2">
      <c r="A48" s="28"/>
      <c r="B48" s="28"/>
      <c r="C48" s="28"/>
      <c r="D48" s="28"/>
    </row>
    <row r="49" spans="1:4" x14ac:dyDescent="0.2">
      <c r="A49" s="28"/>
      <c r="B49" s="28"/>
      <c r="C49" s="28"/>
      <c r="D49" s="28"/>
    </row>
    <row r="50" spans="1:4" x14ac:dyDescent="0.2">
      <c r="A50" s="28"/>
      <c r="B50" s="28"/>
      <c r="C50" s="28"/>
      <c r="D50" s="28"/>
    </row>
    <row r="51" spans="1:4" x14ac:dyDescent="0.2">
      <c r="A51" s="28"/>
      <c r="B51" s="28"/>
      <c r="C51" s="28"/>
      <c r="D51" s="28"/>
    </row>
    <row r="52" spans="1:4" x14ac:dyDescent="0.2">
      <c r="A52" s="28"/>
      <c r="B52" s="28"/>
      <c r="C52" s="28"/>
      <c r="D52" s="28"/>
    </row>
    <row r="53" spans="1:4" x14ac:dyDescent="0.2">
      <c r="A53" s="28"/>
      <c r="B53" s="28"/>
      <c r="C53" s="28"/>
      <c r="D53" s="28"/>
    </row>
    <row r="54" spans="1:4" x14ac:dyDescent="0.2">
      <c r="A54" s="29"/>
      <c r="B54" s="29"/>
      <c r="C54" s="29"/>
      <c r="D54" s="29"/>
    </row>
    <row r="55" spans="1:4" x14ac:dyDescent="0.2">
      <c r="A55" s="29"/>
      <c r="B55" s="29"/>
      <c r="C55" s="29"/>
      <c r="D55" s="29"/>
    </row>
    <row r="56" spans="1:4" x14ac:dyDescent="0.2">
      <c r="A56" s="29"/>
      <c r="B56" s="29"/>
      <c r="C56" s="29"/>
      <c r="D56" s="29"/>
    </row>
    <row r="57" spans="1:4" x14ac:dyDescent="0.2">
      <c r="A57" s="29"/>
      <c r="B57" s="29"/>
      <c r="C57" s="29"/>
      <c r="D57" s="29"/>
    </row>
    <row r="58" spans="1:4" x14ac:dyDescent="0.2">
      <c r="A58" s="29"/>
      <c r="B58" s="29"/>
      <c r="C58" s="29"/>
      <c r="D58" s="29"/>
    </row>
    <row r="59" spans="1:4" x14ac:dyDescent="0.2">
      <c r="A59" s="29"/>
      <c r="B59" s="29"/>
      <c r="C59" s="29"/>
      <c r="D59" s="29"/>
    </row>
    <row r="60" spans="1:4" x14ac:dyDescent="0.2">
      <c r="A60" s="29"/>
      <c r="B60" s="29"/>
      <c r="C60" s="29"/>
      <c r="D60" s="29"/>
    </row>
    <row r="61" spans="1:4" x14ac:dyDescent="0.2">
      <c r="A61" s="29"/>
      <c r="B61" s="29"/>
      <c r="C61" s="29"/>
      <c r="D61" s="29"/>
    </row>
    <row r="62" spans="1:4" x14ac:dyDescent="0.2">
      <c r="A62" s="29"/>
      <c r="B62" s="29"/>
      <c r="C62" s="29"/>
      <c r="D62" s="29"/>
    </row>
    <row r="63" spans="1:4" x14ac:dyDescent="0.2">
      <c r="A63" s="29"/>
      <c r="B63" s="29"/>
      <c r="C63" s="29"/>
      <c r="D63" s="29"/>
    </row>
    <row r="64" spans="1:4" x14ac:dyDescent="0.2">
      <c r="A64" s="29"/>
      <c r="B64" s="29"/>
      <c r="C64" s="29"/>
      <c r="D64" s="29"/>
    </row>
    <row r="65" spans="1:4" x14ac:dyDescent="0.2">
      <c r="A65" s="29"/>
      <c r="B65" s="29"/>
      <c r="C65" s="29"/>
      <c r="D65" s="29"/>
    </row>
    <row r="66" spans="1:4" x14ac:dyDescent="0.2">
      <c r="A66" s="29"/>
      <c r="B66" s="29"/>
      <c r="C66" s="29"/>
      <c r="D66" s="29"/>
    </row>
    <row r="67" spans="1:4" x14ac:dyDescent="0.2">
      <c r="A67" s="29"/>
      <c r="B67" s="29"/>
      <c r="C67" s="29"/>
      <c r="D67" s="29"/>
    </row>
    <row r="68" spans="1:4" x14ac:dyDescent="0.2">
      <c r="A68" s="29"/>
      <c r="B68" s="29"/>
      <c r="C68" s="29"/>
      <c r="D68" s="29"/>
    </row>
    <row r="69" spans="1:4" x14ac:dyDescent="0.2">
      <c r="A69" s="29"/>
      <c r="B69" s="29"/>
      <c r="C69" s="29"/>
      <c r="D69" s="29"/>
    </row>
    <row r="70" spans="1:4" x14ac:dyDescent="0.2">
      <c r="A70" s="29"/>
      <c r="B70" s="29"/>
      <c r="C70" s="29"/>
      <c r="D70" s="29"/>
    </row>
    <row r="71" spans="1:4" x14ac:dyDescent="0.2">
      <c r="A71" s="29"/>
      <c r="B71" s="29"/>
      <c r="C71" s="29"/>
      <c r="D71" s="29"/>
    </row>
    <row r="72" spans="1:4" x14ac:dyDescent="0.2">
      <c r="A72" s="29"/>
      <c r="B72" s="29"/>
      <c r="C72" s="29"/>
      <c r="D72" s="29"/>
    </row>
    <row r="73" spans="1:4" x14ac:dyDescent="0.2">
      <c r="A73" s="29"/>
      <c r="B73" s="29"/>
      <c r="C73" s="29"/>
      <c r="D73" s="29"/>
    </row>
    <row r="74" spans="1:4" x14ac:dyDescent="0.2">
      <c r="A74" s="29"/>
      <c r="B74" s="29"/>
      <c r="C74" s="29"/>
      <c r="D74" s="29"/>
    </row>
    <row r="75" spans="1:4" x14ac:dyDescent="0.2">
      <c r="A75" s="29"/>
      <c r="B75" s="29"/>
      <c r="C75" s="29"/>
      <c r="D75" s="29"/>
    </row>
    <row r="76" spans="1:4" x14ac:dyDescent="0.2">
      <c r="A76" s="29"/>
      <c r="B76" s="29"/>
      <c r="C76" s="29"/>
      <c r="D76" s="29"/>
    </row>
    <row r="77" spans="1:4" x14ac:dyDescent="0.2">
      <c r="A77" s="29"/>
      <c r="B77" s="29"/>
      <c r="C77" s="29"/>
      <c r="D77" s="29"/>
    </row>
    <row r="78" spans="1:4" x14ac:dyDescent="0.2">
      <c r="A78" s="29"/>
      <c r="B78" s="29"/>
      <c r="C78" s="29"/>
      <c r="D78" s="29"/>
    </row>
    <row r="79" spans="1:4" x14ac:dyDescent="0.2">
      <c r="A79" s="29"/>
      <c r="B79" s="29"/>
      <c r="C79" s="29"/>
      <c r="D79" s="29"/>
    </row>
    <row r="80" spans="1:4" x14ac:dyDescent="0.2">
      <c r="A80" s="29"/>
      <c r="B80" s="29"/>
      <c r="C80" s="29"/>
      <c r="D80" s="29"/>
    </row>
    <row r="81" spans="1:4" x14ac:dyDescent="0.2">
      <c r="A81" s="29"/>
      <c r="B81" s="29"/>
      <c r="C81" s="29"/>
      <c r="D81" s="29"/>
    </row>
    <row r="82" spans="1:4" x14ac:dyDescent="0.2">
      <c r="A82" s="29"/>
      <c r="B82" s="29"/>
      <c r="C82" s="29"/>
      <c r="D82" s="29"/>
    </row>
    <row r="83" spans="1:4" x14ac:dyDescent="0.2">
      <c r="A83" s="29"/>
      <c r="B83" s="29"/>
      <c r="C83" s="29"/>
      <c r="D83" s="29"/>
    </row>
    <row r="84" spans="1:4" x14ac:dyDescent="0.2">
      <c r="A84" s="29"/>
      <c r="B84" s="29"/>
      <c r="C84" s="29"/>
      <c r="D84" s="29"/>
    </row>
    <row r="85" spans="1:4" x14ac:dyDescent="0.2">
      <c r="A85" s="29"/>
      <c r="B85" s="29"/>
      <c r="C85" s="29"/>
      <c r="D85" s="29"/>
    </row>
    <row r="86" spans="1:4" x14ac:dyDescent="0.2">
      <c r="A86" s="29"/>
      <c r="B86" s="29"/>
      <c r="C86" s="29"/>
      <c r="D86" s="29"/>
    </row>
    <row r="87" spans="1:4" x14ac:dyDescent="0.2">
      <c r="A87" s="29"/>
      <c r="B87" s="29"/>
      <c r="C87" s="29"/>
      <c r="D87" s="29"/>
    </row>
    <row r="88" spans="1:4" x14ac:dyDescent="0.2">
      <c r="A88" s="29"/>
      <c r="B88" s="29"/>
      <c r="C88" s="29"/>
      <c r="D88" s="29"/>
    </row>
    <row r="89" spans="1:4" x14ac:dyDescent="0.2">
      <c r="A89" s="29"/>
      <c r="B89" s="29"/>
      <c r="C89" s="29"/>
      <c r="D89" s="29"/>
    </row>
    <row r="90" spans="1:4" x14ac:dyDescent="0.2">
      <c r="A90" s="29"/>
      <c r="B90" s="29"/>
      <c r="C90" s="29"/>
      <c r="D90" s="29"/>
    </row>
    <row r="91" spans="1:4" x14ac:dyDescent="0.2">
      <c r="A91" s="29"/>
      <c r="B91" s="29"/>
      <c r="C91" s="29"/>
      <c r="D91" s="29"/>
    </row>
    <row r="92" spans="1:4" x14ac:dyDescent="0.2">
      <c r="A92" s="29"/>
      <c r="B92" s="29"/>
      <c r="C92" s="29"/>
      <c r="D92" s="29"/>
    </row>
    <row r="93" spans="1:4" x14ac:dyDescent="0.2">
      <c r="A93" s="29"/>
      <c r="B93" s="29"/>
      <c r="C93" s="29"/>
      <c r="D93" s="29"/>
    </row>
    <row r="94" spans="1:4" x14ac:dyDescent="0.2">
      <c r="A94" s="29"/>
      <c r="B94" s="29"/>
      <c r="C94" s="29"/>
      <c r="D94" s="29"/>
    </row>
    <row r="95" spans="1:4" x14ac:dyDescent="0.2">
      <c r="A95" s="29"/>
      <c r="B95" s="29"/>
      <c r="C95" s="29"/>
      <c r="D95" s="29"/>
    </row>
    <row r="96" spans="1:4" x14ac:dyDescent="0.2">
      <c r="A96" s="29"/>
      <c r="B96" s="29"/>
      <c r="C96" s="29"/>
      <c r="D96" s="29"/>
    </row>
    <row r="97" spans="1:4" x14ac:dyDescent="0.2">
      <c r="A97" s="29"/>
      <c r="B97" s="29"/>
      <c r="C97" s="29"/>
      <c r="D97" s="29"/>
    </row>
    <row r="98" spans="1:4" x14ac:dyDescent="0.2">
      <c r="A98" s="29"/>
      <c r="B98" s="29"/>
      <c r="C98" s="29"/>
      <c r="D98" s="29"/>
    </row>
    <row r="99" spans="1:4" x14ac:dyDescent="0.2">
      <c r="A99" s="29"/>
      <c r="B99" s="29"/>
      <c r="C99" s="29"/>
      <c r="D99" s="29"/>
    </row>
    <row r="100" spans="1:4" x14ac:dyDescent="0.2">
      <c r="A100" s="29"/>
      <c r="B100" s="29"/>
      <c r="C100" s="29"/>
      <c r="D100" s="29"/>
    </row>
    <row r="101" spans="1:4" x14ac:dyDescent="0.2">
      <c r="A101" s="29"/>
      <c r="B101" s="29"/>
      <c r="C101" s="29"/>
      <c r="D101" s="29"/>
    </row>
    <row r="102" spans="1:4" x14ac:dyDescent="0.2">
      <c r="A102" s="29"/>
      <c r="B102" s="29"/>
      <c r="C102" s="29"/>
      <c r="D102" s="29"/>
    </row>
    <row r="103" spans="1:4" x14ac:dyDescent="0.2">
      <c r="A103" s="29"/>
      <c r="B103" s="29"/>
      <c r="C103" s="29"/>
      <c r="D103" s="29"/>
    </row>
    <row r="104" spans="1:4" x14ac:dyDescent="0.2">
      <c r="A104" s="29"/>
      <c r="B104" s="29"/>
      <c r="C104" s="29"/>
      <c r="D104" s="29"/>
    </row>
    <row r="105" spans="1:4" x14ac:dyDescent="0.2">
      <c r="A105" s="29"/>
      <c r="B105" s="29"/>
      <c r="C105" s="29"/>
      <c r="D105" s="29"/>
    </row>
    <row r="106" spans="1:4" x14ac:dyDescent="0.2">
      <c r="A106" s="29"/>
      <c r="B106" s="29"/>
      <c r="C106" s="29"/>
      <c r="D106" s="29"/>
    </row>
    <row r="107" spans="1:4" x14ac:dyDescent="0.2">
      <c r="A107" s="29"/>
      <c r="B107" s="29"/>
      <c r="C107" s="29"/>
      <c r="D107" s="29"/>
    </row>
    <row r="108" spans="1:4" x14ac:dyDescent="0.2">
      <c r="A108" s="29"/>
      <c r="B108" s="29"/>
      <c r="C108" s="29"/>
      <c r="D108" s="29"/>
    </row>
    <row r="109" spans="1:4" x14ac:dyDescent="0.2">
      <c r="A109" s="29"/>
      <c r="B109" s="29"/>
      <c r="C109" s="29"/>
      <c r="D109" s="29"/>
    </row>
    <row r="110" spans="1:4" x14ac:dyDescent="0.2">
      <c r="A110" s="29"/>
      <c r="B110" s="29"/>
      <c r="C110" s="29"/>
      <c r="D110" s="29"/>
    </row>
    <row r="111" spans="1:4" x14ac:dyDescent="0.2">
      <c r="A111" s="29"/>
      <c r="B111" s="29"/>
      <c r="C111" s="29"/>
      <c r="D111" s="29"/>
    </row>
  </sheetData>
  <phoneticPr fontId="0" type="noConversion"/>
  <pageMargins left="0.19685039370078741" right="0.19685039370078741" top="0.39370078740157483" bottom="0.39370078740157483" header="0.39370078740157483" footer="0.39370078740157483"/>
  <pageSetup paperSize="8"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2018-04-02T09:00:58Z</dcterms:modified>
</cp:coreProperties>
</file>