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5" yWindow="135" windowWidth="16140" windowHeight="9990"/>
  </bookViews>
  <sheets>
    <sheet name="Лист1" sheetId="1" r:id="rId1"/>
    <sheet name="Лист2" sheetId="2" r:id="rId2"/>
  </sheets>
  <calcPr calcId="152511"/>
  <fileRecoveryPr autoRecover="0"/>
</workbook>
</file>

<file path=xl/calcChain.xml><?xml version="1.0" encoding="utf-8"?>
<calcChain xmlns="http://schemas.openxmlformats.org/spreadsheetml/2006/main">
  <c r="Y107" i="1" l="1"/>
  <c r="Y50" i="1"/>
  <c r="Y79" i="1"/>
  <c r="X79" i="1"/>
  <c r="X45" i="1"/>
  <c r="X15" i="1"/>
  <c r="W15" i="1"/>
  <c r="Y15" i="1"/>
  <c r="W79" i="1"/>
  <c r="Y220" i="1"/>
  <c r="X220" i="1"/>
  <c r="W220" i="1"/>
  <c r="W194" i="1" s="1"/>
  <c r="Y196" i="1"/>
  <c r="X196" i="1"/>
  <c r="W196" i="1"/>
  <c r="Y175" i="1"/>
  <c r="X175" i="1"/>
  <c r="W175" i="1"/>
  <c r="X50" i="1"/>
  <c r="W50" i="1"/>
  <c r="X107" i="1"/>
  <c r="W107" i="1"/>
  <c r="Y27" i="1"/>
  <c r="X27" i="1"/>
  <c r="W27" i="1"/>
  <c r="W13" i="1" s="1"/>
  <c r="Y170" i="1"/>
  <c r="X170" i="1"/>
  <c r="W170" i="1"/>
  <c r="Y61" i="1"/>
  <c r="X61" i="1"/>
  <c r="W61" i="1"/>
  <c r="W92" i="1"/>
  <c r="Y45" i="1"/>
  <c r="W45" i="1"/>
  <c r="V15" i="1"/>
  <c r="V13" i="1" s="1"/>
  <c r="V27" i="1"/>
  <c r="V92" i="1"/>
  <c r="V45" i="1"/>
  <c r="V181" i="1"/>
  <c r="V175" i="1"/>
  <c r="V170" i="1"/>
  <c r="V107" i="1"/>
  <c r="V79" i="1"/>
  <c r="V220" i="1"/>
  <c r="V196" i="1"/>
  <c r="V194" i="1" s="1"/>
  <c r="U61" i="1"/>
  <c r="T27" i="1"/>
  <c r="T13" i="1" s="1"/>
  <c r="T11" i="1" s="1"/>
  <c r="C18" i="2"/>
  <c r="C23" i="2" s="1"/>
  <c r="T79" i="1"/>
  <c r="Y194" i="1"/>
  <c r="X194" i="1"/>
  <c r="U194" i="1"/>
  <c r="T194" i="1"/>
  <c r="Y297" i="1"/>
  <c r="Y295" i="1"/>
  <c r="Y313" i="1" s="1"/>
  <c r="Y316" i="1" s="1"/>
  <c r="X297" i="1"/>
  <c r="X295" i="1" s="1"/>
  <c r="X313" i="1" s="1"/>
  <c r="X316" i="1" s="1"/>
  <c r="W297" i="1"/>
  <c r="W295" i="1" s="1"/>
  <c r="V297" i="1"/>
  <c r="V295" i="1" s="1"/>
  <c r="U297" i="1"/>
  <c r="U295" i="1" s="1"/>
  <c r="T297" i="1"/>
  <c r="T295" i="1" s="1"/>
  <c r="U175" i="1"/>
  <c r="T175" i="1"/>
  <c r="D18" i="2"/>
  <c r="D23" i="2" s="1"/>
  <c r="B45" i="2"/>
  <c r="A45" i="2"/>
  <c r="T92" i="1"/>
  <c r="B37" i="2"/>
  <c r="A37" i="2"/>
  <c r="B33" i="2"/>
  <c r="A33" i="2"/>
  <c r="B26" i="2"/>
  <c r="A26" i="2"/>
  <c r="U170" i="1"/>
  <c r="T170" i="1"/>
  <c r="U79" i="1"/>
  <c r="U69" i="1"/>
  <c r="T69" i="1"/>
  <c r="T61" i="1"/>
  <c r="U45" i="1"/>
  <c r="U13" i="1" s="1"/>
  <c r="U11" i="1" s="1"/>
  <c r="T45" i="1"/>
  <c r="U27" i="1"/>
  <c r="Y13" i="1"/>
  <c r="Y11" i="1" s="1"/>
  <c r="X13" i="1"/>
  <c r="V11" i="1" l="1"/>
  <c r="T313" i="1"/>
  <c r="T316" i="1" s="1"/>
  <c r="X11" i="1"/>
  <c r="U313" i="1"/>
  <c r="U316" i="1" s="1"/>
  <c r="V313" i="1"/>
  <c r="V316" i="1" s="1"/>
  <c r="W313" i="1"/>
  <c r="W316" i="1" s="1"/>
  <c r="W11" i="1"/>
</calcChain>
</file>

<file path=xl/sharedStrings.xml><?xml version="1.0" encoding="utf-8"?>
<sst xmlns="http://schemas.openxmlformats.org/spreadsheetml/2006/main" count="773" uniqueCount="559">
  <si>
    <t>Решение Канского городского Совета депутатов от 16.01.2006 № 12-112 "О Положении об оплате труда депутатов, выборных должностных лиц, осуществляющих свои полномочия на постоянной основе, членов выборных органов местного самоуправления и муниципальных служащих в органах местного самоуправления города Канска"</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</si>
  <si>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</si>
  <si>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Постановление Совета администрации Красноярского края от 06.03.2008 № 99-п "Об утверждении Порядка представления и распределения субсидий бюджетам муниципальных образований Красноярского края на реформирование муниципальных финансов и Порядка предоставления отчетности об использовании средств субсидий бюджетам муниципальных образований Красноярского края на реформирование муниципальных финансов"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</si>
  <si>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</si>
  <si>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</si>
  <si>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Постановление администрации г.Канска Красноярского края от 08.07.2014 № 1046 "Об утверждении Порядка расходования средств субсидий на реализацию мероприятий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на 2014-2016 годы государственной программы Красноярского края "Реформирование и модернизация жилищно-коммунального хозяйства и повышение энергической эффективности"</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</si>
  <si>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</si>
  <si>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</si>
  <si>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Постановление администрации г. Канска Красноярского края от 24.12.2009 № 2125 "Об утверждении Положения о порядке предоставления субсидий из бюджета города в целях возмещения расходов, возникающих в результате регулирования тарифов, небольшой интенсивности пассажиропотоков, организациям, выполняющим перевозки пассажиров по городски</t>
  </si>
  <si>
    <t>Постановление администрации г.Канска Красноярского края от 28.10.2013 № 1529 "Об утверждении Примерного Положения об оплате труда работников муниципального казенного учреждения "Управление по делам гражданской обороны и чрезвычайным ситуациям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</si>
  <si>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</si>
  <si>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Постановление администрации г. Канска Красноярского края  от 13.02.2014 № 200 Об утверждении Порядка расходования субсидии на частичное финансирование (возмещение) расходов на краевые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</si>
  <si>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Постановление администрации г. Канска Красноярского края от 21.07.2010 № 1219 "О Порядке и нормах расходования средств на материальное обеспечение участников спортивно-массовых и оздоровительных мероприятий, учебно-тренировочных сборов, включенных в городской календарный план спортивно-массовых и оздоровительных мероприятий и сорев</t>
  </si>
  <si>
    <t>Постановление администрации г. Канска Красноярского края от 24.02.2012 № 229 "Об утверждении Порядка расходования субвенции, направленной на реализацию Закона Красноярского края "О наделении органов местного самоуправления государственными полномочиями в области архивного дела"</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</si>
  <si>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</si>
  <si>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Постановление администрации г.Канска Красноярского края от 06.10.2014 № 1648 "Об утверждении Порядка расходования средств субсидий на реализацию мероприятий в рамках подпрограммы "Поддержка муниципальных проектов и мероприятий по благоустройству территорий" на 2014-2016 годы государственной программы Красноярского края "Содействие развитию местного самоуправления"</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</si>
  <si>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</si>
  <si>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</si>
  <si>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</si>
  <si>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</si>
  <si>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</si>
  <si>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</si>
  <si>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</si>
  <si>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</si>
  <si>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</si>
  <si>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</si>
  <si>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</si>
  <si>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</si>
  <si>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</si>
  <si>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</si>
  <si>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</si>
  <si>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бюджетам муниципальных образований края на реализацию Закона края от 24 декабря 2009 года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</si>
  <si>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</si>
  <si>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Постановление администрации города Канска от 19.11.2010 № 1970 "Об утверждении Порядка расходования субвенции на приобретение и предоставления жилых помещений детям-сиротам, детям, оставшимся без попечения родителей, а так же лицам из их числа, не имеющим жилого помещения"</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</si>
  <si>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</si>
  <si>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</si>
  <si>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</si>
  <si>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</si>
  <si>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</si>
  <si>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</si>
  <si>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</si>
  <si>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</si>
  <si>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</si>
  <si>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</si>
  <si>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</si>
  <si>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</si>
  <si>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</si>
  <si>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</si>
  <si>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Постановление администрации города Канска от 24.02.2012 № 230 "Об утверждении порядка расходования субвенции на реализацию закона Красноярского края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t>
  </si>
  <si>
    <t>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t>
  </si>
  <si>
    <t>Постановление администрации г. Канска Красноярского края от 03.09.2012 № 1424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 Красноярского края для Западно-Сибирского окружного военного суда и 3 окружного военн</t>
  </si>
  <si>
    <t xml:space="preserve">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 </t>
  </si>
  <si>
    <t>Реестр расходных обязательств</t>
  </si>
  <si>
    <t>Отчетный финансовый год:</t>
  </si>
  <si>
    <t>Регион:</t>
  </si>
  <si>
    <t>г.Канск</t>
  </si>
  <si>
    <t>2. Свод реестров расходных обязательств муниципальных образований, входящих в состав субъекта Российской Федерации</t>
  </si>
  <si>
    <t>Наименование вопроса местного значения, расходного обязательства</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</si>
  <si>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</si>
  <si>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</si>
  <si>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КБК (Рз, Пр)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</si>
  <si>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</si>
  <si>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</si>
  <si>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</si>
  <si>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</si>
  <si>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</si>
  <si>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</si>
  <si>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</si>
  <si>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</si>
  <si>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</si>
  <si>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</si>
  <si>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текущий финансовый год</t>
  </si>
  <si>
    <t>очередной финансовый год</t>
  </si>
  <si>
    <t>финансовый год +1</t>
  </si>
  <si>
    <t>финансовый год +2</t>
  </si>
  <si>
    <t>Примечание</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</si>
  <si>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</si>
  <si>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</si>
  <si>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</si>
  <si>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</si>
  <si>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</si>
  <si>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</si>
  <si>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</si>
  <si>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</si>
  <si>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</si>
  <si>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</si>
  <si>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</si>
  <si>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</si>
  <si>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</si>
  <si>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</si>
  <si>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</si>
  <si>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</si>
  <si>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</si>
  <si>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</si>
  <si>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</si>
  <si>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</si>
  <si>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3.</t>
  </si>
  <si>
    <t xml:space="preserve">Расходные обязательства городских округов </t>
  </si>
  <si>
    <t>РГ</t>
  </si>
  <si>
    <t>3.1.</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</si>
  <si>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</si>
  <si>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</si>
  <si>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3.1.1.</t>
  </si>
  <si>
    <t xml:space="preserve">финансирование расходов на содержание органов местного самоуправления городских округов </t>
  </si>
  <si>
    <t>РГ-А-0100</t>
  </si>
  <si>
    <t>0102,0103,0104,0113,0505,0709,1105,0804</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</si>
  <si>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</si>
  <si>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</si>
  <si>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</si>
  <si>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Федеральный закон от 02.03.2007 № 25-ФЗ "О муниципальной службе в Российской Федерации"</t>
  </si>
  <si>
    <t>Ст.22;Пункт 2</t>
  </si>
  <si>
    <t>01.06.2007 - не установ</t>
  </si>
  <si>
    <t>25.01.2006 - не установ</t>
  </si>
  <si>
    <t>01.01.2008 - не установ</t>
  </si>
  <si>
    <t>Закон РФ от 19.02.1993 № 4520-1 "О государственных гарантиях и компенсациях для лиц, работающих и проживающих в районах Крайнего Севера и приравненных к ним месностям"</t>
  </si>
  <si>
    <t>Ст.33;Абз.7</t>
  </si>
  <si>
    <t>27.04.1993 - не установ</t>
  </si>
  <si>
    <t>Ст.4;Абз.3</t>
  </si>
  <si>
    <t>Федеральный закон от 06.10.2003 № 131-ФЗ "Об общих принципах организации местного самоуправления в Российской Федерации"</t>
  </si>
  <si>
    <t>Ст.18;Пункт 2</t>
  </si>
  <si>
    <t>01.01.2009 - не установ</t>
  </si>
  <si>
    <t>Ст.34;Пункт 9</t>
  </si>
  <si>
    <t>Ст.35;Пункт 15</t>
  </si>
  <si>
    <t>Ст.53;Пункт 2</t>
  </si>
  <si>
    <t>3.1.2.</t>
  </si>
  <si>
    <t>РГ-А-0200</t>
  </si>
  <si>
    <t>18.03.2008 - не установ</t>
  </si>
  <si>
    <t>Ст.17;Пункт 1;П/пункт 3</t>
  </si>
  <si>
    <t>Постановление администрации г.Канска Красноярского края от 24.10.2011 № 2026 "Об утверждении Положений об осуществлении функций и полномочий учредителя муниципального бюджетного, казенного и автономного учреждений"</t>
  </si>
  <si>
    <t>26.10.2011 - не установ</t>
  </si>
  <si>
    <t>Постановление администрации г. Канска Красноярского края  от 24.10.2013 № 1509 О Примерном положении об оплате труда работников муниципальных учреждений</t>
  </si>
  <si>
    <t>30.10.2013 - не установ</t>
  </si>
  <si>
    <t>3.1.4.</t>
  </si>
  <si>
    <t>РГ-А-0400</t>
  </si>
  <si>
    <t>0107</t>
  </si>
  <si>
    <t>Закон Красноярского края от 02.10.2003 № 8-1411  "О выборах в органы местного самоуправления в Красноярском крае"</t>
  </si>
  <si>
    <t>Ст.43;Пункт 1</t>
  </si>
  <si>
    <t>08.11.2003 - не установ</t>
  </si>
  <si>
    <t>Федеральный закон от 12.06.2002 № 67-ФЗ "Об основных гарантиях избирательных прав и права на участие в референдуме граждан Российской Федерации"</t>
  </si>
  <si>
    <t>Ст.57;Пункт 1</t>
  </si>
  <si>
    <t>26.06.2002 - не установ</t>
  </si>
  <si>
    <t>Устав от 27.01.1998 № 47-9Р "Устав города Канска"</t>
  </si>
  <si>
    <t>Ст.5;Пункт 1</t>
  </si>
  <si>
    <t>Ст.17;Пункт 1;П/пункт 5</t>
  </si>
  <si>
    <t>3.1.7.</t>
  </si>
  <si>
    <t xml:space="preserve">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</si>
  <si>
    <t>РГ-А-0700</t>
  </si>
  <si>
    <t>1202</t>
  </si>
  <si>
    <t>Ст.17;Пункт 1;П/пункт 7</t>
  </si>
  <si>
    <t>3.1.8.</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</si>
  <si>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</si>
  <si>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РГ-А-0800</t>
  </si>
  <si>
    <t>0106</t>
  </si>
  <si>
    <t>Ст.16;Пункт 1;П/пункт 1</t>
  </si>
  <si>
    <t>Решение Канского городского Совета депутатов от 25.11.2010 № 10-59 "Положение о Муниципальном казенном учреждении "Финансовое управление администрации города Канска"</t>
  </si>
  <si>
    <t>3.1.10.</t>
  </si>
  <si>
    <t xml:space="preserve">владение, пользование и распоряжение имуществом, находящимся в муниципальной собственности городского округа </t>
  </si>
  <si>
    <t>РГ-А-1000</t>
  </si>
  <si>
    <t>0113</t>
  </si>
  <si>
    <t>Федеральный закон от 21.12.2001 № 178-ФЗ "О приватизации государственного и муниципального имущества"</t>
  </si>
  <si>
    <t>Ст.3</t>
  </si>
  <si>
    <t>28.04.2002 - не установ</t>
  </si>
  <si>
    <t>Закон Красноярского края от 26.05.2009 № 8-3290 "О порядке разграничения имущества между муниципальными образованиями края"</t>
  </si>
  <si>
    <t>20.06.2009 - не установ</t>
  </si>
  <si>
    <t>Федеральный закон от 21.07.2007 № 185-ФЗ "О Фонде содействия реформированию жилищно-коммунального хозяйства"</t>
  </si>
  <si>
    <t>Ст.14</t>
  </si>
  <si>
    <t>07.08.2007 -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</si>
  <si>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</si>
  <si>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</si>
  <si>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Постановление Правительства РФ от 13.10.1997 № 1301 "О государственном учете жилищного фонда в Российской Федерации"</t>
  </si>
  <si>
    <t>30.10.1997 -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</si>
  <si>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</si>
  <si>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</si>
  <si>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Ст.16;Пункт 1;П/пункт 3</t>
  </si>
  <si>
    <t>3.1.11.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</si>
  <si>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</si>
  <si>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РГ-А-1100</t>
  </si>
  <si>
    <t>0502</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</si>
  <si>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</si>
  <si>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24.05.1999 - не установ</t>
  </si>
  <si>
    <t>Федеральный закон от 30.12.2004 № 210-ФЗ "Об основах регулирования тарифов организаций коммунального комплекса"</t>
  </si>
  <si>
    <t>Ст.5</t>
  </si>
  <si>
    <t>01.01.2006 - не установ</t>
  </si>
  <si>
    <t>16.07.2014 - не установ</t>
  </si>
  <si>
    <t>Постановление Правительства РФ от 23.05.2006 № 307 "О порядке предоставления коммунальных услуг гражданам"</t>
  </si>
  <si>
    <t>09.06.2000 - не установ</t>
  </si>
  <si>
    <t>Ст.16;Пункт 1;П/пункт 4</t>
  </si>
  <si>
    <t>Ст.16;Пункт 1;П/пункт 5</t>
  </si>
  <si>
    <t>3.1.12.</t>
  </si>
  <si>
    <t>РГ-А-1200</t>
  </si>
  <si>
    <t>0409</t>
  </si>
  <si>
    <t>Закон Красноярского края от 10.11.2011 № 13-6411 "О дорожном фонде Красноярского края"</t>
  </si>
  <si>
    <t>01.01.2012 - не установ</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</si>
  <si>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</si>
  <si>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Ст.13</t>
  </si>
  <si>
    <t>12.11.2007 - не установ</t>
  </si>
  <si>
    <t>01.01.2010 - не установ</t>
  </si>
  <si>
    <t>Ст.34</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</si>
  <si>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</si>
  <si>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</si>
  <si>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Ст.6;Пункт 9</t>
  </si>
  <si>
    <t>Постановление администрации города Канска от 24.08.2011 № 1512 "Об утверждении Порядка расходования субсидии на развитие и модернизацию улично-дорожной сети города Канска"</t>
  </si>
  <si>
    <t>31.08.2011 - не установ</t>
  </si>
  <si>
    <t>3.1.13.</t>
  </si>
  <si>
    <t>РГ-А-1300</t>
  </si>
  <si>
    <t>0501</t>
  </si>
  <si>
    <t>Ст.16;Пункт 1;П/пункт 6</t>
  </si>
  <si>
    <t>Постановление администрации г.Канска Красноярского края от 28.10.2013 № 1522 "Об утверждении муниципальной программы города Канска "Обеспечение доступным и комфортным жильем жителей города" на 2014-2016 годы</t>
  </si>
  <si>
    <t>06.11.2013 - не установ</t>
  </si>
  <si>
    <t>26.02.2014 - не установ</t>
  </si>
  <si>
    <t>19.11.2014 - не установ</t>
  </si>
  <si>
    <t>3.1.14.</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</si>
  <si>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</si>
  <si>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РГ-А-1400</t>
  </si>
  <si>
    <t>0408</t>
  </si>
  <si>
    <t xml:space="preserve">Постановление  администрации Красноярского  края от 24.09.2001 № 670-п "О государственном регулировании цен (тарифов) в крае" </t>
  </si>
  <si>
    <t>14.10.2001 - не установ</t>
  </si>
  <si>
    <t>Ст.16;Пункт 1;П/пункт 7</t>
  </si>
  <si>
    <t>Закон Красноярского края от 09.12.2010 № 11-5424 "О транспортном обслуживании населения в Красноярском крае"</t>
  </si>
  <si>
    <t>Ст.7</t>
  </si>
  <si>
    <t>08.01.2011 - не установ</t>
  </si>
  <si>
    <t>3.1.16.</t>
  </si>
  <si>
    <t xml:space="preserve">участие в предупреждении и ликвидации последствий чрезвычайных ситуаций в границах городского округа </t>
  </si>
  <si>
    <t>РГ-А-1600</t>
  </si>
  <si>
    <t>0309</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</si>
  <si>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</si>
  <si>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Ст.11</t>
  </si>
  <si>
    <t>03.12.2001 - не установ</t>
  </si>
  <si>
    <t>Федеральный закон от 21.12.1994 № 68-ФЗ "О защите населения и территорий от чрезвычайных ситуаций природного и техногенного характера"</t>
  </si>
  <si>
    <t>Ст.11;Пункт 2</t>
  </si>
  <si>
    <t>24.12.1994 -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</si>
  <si>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</si>
  <si>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Ст.9;Пункт 1;П/пункт "и"</t>
  </si>
  <si>
    <t>01.03.2000 - не установ</t>
  </si>
  <si>
    <t>Ст.11;Пункт 2.1</t>
  </si>
  <si>
    <t>Ст.16;Пункт 1;П/пункт 8</t>
  </si>
  <si>
    <t>3.1.18.</t>
  </si>
  <si>
    <t xml:space="preserve">обеспечение первичных мер пожарной безопасности в границах городского округа </t>
  </si>
  <si>
    <t>РГ-А-1800</t>
  </si>
  <si>
    <t>Федеральный закон от 21.12.1994 № 69-ФЗ "О пожарной безопасности"</t>
  </si>
  <si>
    <t>Ст.10;Абз.3</t>
  </si>
  <si>
    <t>05.01.1995 - не установ</t>
  </si>
  <si>
    <t>Постановление администрации г.Канска Красноярского края от 02.06.2011 № 895 "Об утверждении Положения об обеспечении первичных мер пожарной безопасности на территории города Канска"</t>
  </si>
  <si>
    <t>08.06.2011 - не установ</t>
  </si>
  <si>
    <t>Ст.19</t>
  </si>
  <si>
    <t>Ст.31;Абз.2</t>
  </si>
  <si>
    <t>Ст.16;Пункт 1;П/пункт 10</t>
  </si>
  <si>
    <t>3.1.20.</t>
  </si>
  <si>
    <t>РГ-А-2000</t>
  </si>
  <si>
    <t>0701,0702,0707,0709</t>
  </si>
  <si>
    <t>Закон Красноярского края от 07.07.2009 № 8-3618  "Об обеспечении прав детей на отдых, оздоровление и занятость в Красноярском крае"</t>
  </si>
  <si>
    <t>31.07.2009 - не установ</t>
  </si>
  <si>
    <t>Ст.16;Пункт 1;П/пункт 13</t>
  </si>
  <si>
    <t>Закон Красноярского края от 26.06.2014 № 6-2519 "Об образовании в Красноярском крае"</t>
  </si>
  <si>
    <t>26.07.2014 -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</si>
  <si>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</si>
  <si>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Постановление администрации г.Канска Красноярского края от 18.05.2015 № 733 "Об утверждении Порядка расходования субсидий в целях финансовой поддержки муниципальных загородных лагерей"</t>
  </si>
  <si>
    <t>20.05.2015 - не установ</t>
  </si>
  <si>
    <t>3.1.22.</t>
  </si>
  <si>
    <t xml:space="preserve">создание условий для обеспечения жителей городского округа услугами связи, общественного питания, торговли и бытового обслуживания </t>
  </si>
  <si>
    <t>РГ-А-2200</t>
  </si>
  <si>
    <t>Ст.16;Пункт 1;П/пункт 15</t>
  </si>
  <si>
    <t>3.1.23.</t>
  </si>
  <si>
    <t xml:space="preserve">организация библиотечного обслуживания населения, комплектование и обеспечение сохранности библиотечных фондов библиотек городского округа </t>
  </si>
  <si>
    <t>РГ-А-2300</t>
  </si>
  <si>
    <t>0801</t>
  </si>
  <si>
    <t>Закон Красноярского края от 17.05.1999 № 6-400 "О библиотечном деле в Красноярском крае"</t>
  </si>
  <si>
    <t>Ст.9</t>
  </si>
  <si>
    <t>27.06.1999 - не установ</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</si>
  <si>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</si>
  <si>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</si>
  <si>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Постановление администрации г. Канска Красноярского края  от 30.05.2012 № 870 Об утверждении Положения об оплате и стимулировании труда работников муниципальных учреждений культуры, участвующих в эксперименте по введению новых систем оплаты труда</t>
  </si>
  <si>
    <t>13.06.2012 - не установ</t>
  </si>
  <si>
    <t>Федеральный закон от 29.12.1994 № 78-ФЗ "О библиотечном деле"</t>
  </si>
  <si>
    <t>Ст.10</t>
  </si>
  <si>
    <t>02.01.1995 - не установ</t>
  </si>
  <si>
    <t>Постановление администрации г. Канска Красноярского края  от 29.10.2013 № 1535 Об утверждении Порядка расходования средств субсидии из краевого бюджета на реализацию долгосрочной целевой программы Культура Красноярья" на 2013 - 2015 годы"</t>
  </si>
  <si>
    <t>Ст.16;Пункт 1;П/пункт 16</t>
  </si>
  <si>
    <t>Постановление администрации г.Канска Красноярского края от 29.10.2013 № 1538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</si>
  <si>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27.11.2013 - не установ</t>
  </si>
  <si>
    <t>3.1.24.</t>
  </si>
  <si>
    <t xml:space="preserve">создание условий для организации досуга и обеспечения жителей городского округа услугами организаций культуры </t>
  </si>
  <si>
    <t>РГ-А-2400</t>
  </si>
  <si>
    <t>Закон Красноярского края от 28.06.2007 № 2-190 "О культуре"</t>
  </si>
  <si>
    <t>Ст.10;Пункт 1;П/пункт "б"</t>
  </si>
  <si>
    <t>31.07.2007 - не установ</t>
  </si>
  <si>
    <t>Ст.16;Пункт 1;П/пункт 17</t>
  </si>
  <si>
    <t>Ст.22</t>
  </si>
  <si>
    <t xml:space="preserve">Закон РФ от 09.10.1992 № 3612-1 "Основы законодательства Российской Федерации о культуре" </t>
  </si>
  <si>
    <t>Ст.40</t>
  </si>
  <si>
    <t>17.11.1992 - не установ</t>
  </si>
  <si>
    <t>3.1.27.</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</si>
  <si>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</si>
  <si>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РГ-А-2700</t>
  </si>
  <si>
    <t>1101</t>
  </si>
  <si>
    <t>Ст.16;Пункт 1;П/пункт 19</t>
  </si>
  <si>
    <t>04.08.2010 - не установ</t>
  </si>
  <si>
    <t>Федеральный закон от 04.12.2007 № 329-ФЗ "О физической культуре и спорте в Российской Федерации"</t>
  </si>
  <si>
    <t>30.03.2008 - не установ</t>
  </si>
  <si>
    <t>3.1.28.</t>
  </si>
  <si>
    <t xml:space="preserve">создание условий для массового отдыха жителей городского округа и организация обустройства мест массового отдыха населения </t>
  </si>
  <si>
    <t>РГ-А-2800</t>
  </si>
  <si>
    <t>0909</t>
  </si>
  <si>
    <t>Ст.16;Пункт 1;П/пункт 20</t>
  </si>
  <si>
    <t>02.05.2012 - не установ</t>
  </si>
  <si>
    <t>3.1.30.</t>
  </si>
  <si>
    <t xml:space="preserve">формирование и содержание муниципального архива </t>
  </si>
  <si>
    <t>РГ-А-3000</t>
  </si>
  <si>
    <t>Ст.16;Пункт 1;П/пункт 22</t>
  </si>
  <si>
    <t>29.02.2012 - не установ</t>
  </si>
  <si>
    <t>03.04.2013 - не установ</t>
  </si>
  <si>
    <t>3.1.31.</t>
  </si>
  <si>
    <t xml:space="preserve">организация ритуальных услуг и содержание мест захоронения </t>
  </si>
  <si>
    <t>РГ-А-3100</t>
  </si>
  <si>
    <t>0503</t>
  </si>
  <si>
    <t>Закон Красноярского края от 24.04.1997 № 13-487 "О семейных (родовых) захоронениях на территории Красноярского края"</t>
  </si>
  <si>
    <t>18.05.1997 - не установ</t>
  </si>
  <si>
    <t xml:space="preserve">Федеральный закон от 12.01.1996 № 8-ФЗ "О погребении и похоронном деле"  </t>
  </si>
  <si>
    <t>Ст.9;Пункт 3</t>
  </si>
  <si>
    <t>15.01.1996 - не установ</t>
  </si>
  <si>
    <t>14.04.2010 - не установ</t>
  </si>
  <si>
    <t>Ст.16;Пункт 1;П/пункт 23</t>
  </si>
  <si>
    <t>3.1.32.</t>
  </si>
  <si>
    <t xml:space="preserve">организация сбора, вывоза, утилизации и переработки бытовых и промышленных отходов </t>
  </si>
  <si>
    <t>РГ-А-3200</t>
  </si>
  <si>
    <t>0603</t>
  </si>
  <si>
    <t>Закон Красноярского края от 20.09.2013 № 5-1597 "Об экологической безопасности и охране окружающей среды в Красноярском крае"</t>
  </si>
  <si>
    <t>13.10.2013 - не установ</t>
  </si>
  <si>
    <t>Федеральный закон от 10.01.2002 № 7-ФЗ "Об охране окружающей среды"</t>
  </si>
  <si>
    <t>Ст.7;Пункт 1</t>
  </si>
  <si>
    <t>12.01.2002 - не установ</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</si>
  <si>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</si>
  <si>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</si>
  <si>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Федеральный закон от 24.06.1998 № 89-ФЗ "Об отходах производства и потребления"</t>
  </si>
  <si>
    <t>Ст.8;Пункт 1</t>
  </si>
  <si>
    <t>30.06.1998 - не установ</t>
  </si>
  <si>
    <t>Ст.16;Пункт 1;П/пункт 24</t>
  </si>
  <si>
    <t>3.1.33.</t>
  </si>
  <si>
    <t>РГ-А-3300</t>
  </si>
  <si>
    <t>Ст.16;Пункт 1;П/пункт 25</t>
  </si>
  <si>
    <t>08.10.2014 - не установ</t>
  </si>
  <si>
    <t>3.1.34.</t>
  </si>
  <si>
    <t>РГ-А-3400</t>
  </si>
  <si>
    <t>0113,0412</t>
  </si>
  <si>
    <t>Закон Красноярского края от 04.12.2008 № 7-2542 "О регулировании земельных отношений в Красноярском крае"</t>
  </si>
  <si>
    <t>04.01.2009 - не установ</t>
  </si>
  <si>
    <t>Ст.16;Пункт 1;П/пункт 26</t>
  </si>
  <si>
    <t>10.11.2010 - не установ</t>
  </si>
  <si>
    <t>3.1.42.</t>
  </si>
  <si>
    <t>РГ-А-4200</t>
  </si>
  <si>
    <t>0412</t>
  </si>
  <si>
    <t>Закон Красноярского края от 21.02.2006 № 17-4487 "О государственной поддержке субъектов агропромышленного комплекса края"</t>
  </si>
  <si>
    <t>29.12.2006 - не установ</t>
  </si>
  <si>
    <t>Федеральный закон от 24.07.2007 № 209-ФЗ "О развитии малого и среднего предпринимательства в Российской Федерации"</t>
  </si>
  <si>
    <t>Постановление администрации г.Канска Красноярского края от 30.10.2013 № 1562 "Об утверждении муниципальной программы города Канска "Развитие инвестиционной деятельности, малого и среднего предпринимательства" на 2014-2016 годы"</t>
  </si>
  <si>
    <t>Ст.16;Пункт 1;П/пункт 33</t>
  </si>
  <si>
    <t>3.1.43.</t>
  </si>
  <si>
    <t xml:space="preserve">организация и осуществление мероприятий по работе с детьми и молодежью в городском округе </t>
  </si>
  <si>
    <t>РГ-А-4300</t>
  </si>
  <si>
    <t>0707</t>
  </si>
  <si>
    <t>Ст.16;Пункт 1;П/пункт 34</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</si>
  <si>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</si>
  <si>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</si>
  <si>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Закон Красноярского края от 08.12.2006 № 20-5445 "О государственной молодежной политике Красноярского края"</t>
  </si>
  <si>
    <t>Ст.8</t>
  </si>
  <si>
    <t>06.01.2008 - не установ</t>
  </si>
  <si>
    <t>3.3.</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</si>
  <si>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</si>
  <si>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</si>
  <si>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1003</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</si>
  <si>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</si>
  <si>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Ст.26.3;Часть 2;Пункт 13</t>
  </si>
  <si>
    <t>18.10.1999 - не установ</t>
  </si>
  <si>
    <t>3.3.022.02</t>
  </si>
  <si>
    <t>РГ-В-022.02</t>
  </si>
  <si>
    <t>0702</t>
  </si>
  <si>
    <t>Ст.26.3;Пункт 2;П/пункт 13</t>
  </si>
  <si>
    <t>Ст.26.3;Пункт 2;П/пункт 13.1</t>
  </si>
  <si>
    <t>Федеральный закон от 29.12.2012 № 273-ФЗ "Об образовании в Российской Федерации"</t>
  </si>
  <si>
    <t>Ст.8;Часть 1;Пункт 3</t>
  </si>
  <si>
    <t>30.12.2012 - не установ</t>
  </si>
  <si>
    <t>3.3.022.04</t>
  </si>
  <si>
    <t>РГ-В-022.04</t>
  </si>
  <si>
    <t>13.01.2006 - не установ</t>
  </si>
  <si>
    <t>Ст.26.3;Часть 2;Пункт 24</t>
  </si>
  <si>
    <t>09.06.2010 - не установ</t>
  </si>
  <si>
    <t>3.3.022.05</t>
  </si>
  <si>
    <t>РГ-В-022.05</t>
  </si>
  <si>
    <t>14.05.2014 - не установ</t>
  </si>
  <si>
    <t>3.3.022.06</t>
  </si>
  <si>
    <t>РГ-В-022.06</t>
  </si>
  <si>
    <t>1004</t>
  </si>
  <si>
    <t>25.04.2007 - не установ</t>
  </si>
  <si>
    <t>Постановление администрации города Канска от 12.02.2010 № 133 "О реализации Закона Красноярского края от 29.03.2007 г. № 22-6015"</t>
  </si>
  <si>
    <t>12.02.2010 - не установ</t>
  </si>
  <si>
    <t>3.3.022.07</t>
  </si>
  <si>
    <t>РГ-В-022.07</t>
  </si>
  <si>
    <t>0701</t>
  </si>
  <si>
    <t>3.3.024.02</t>
  </si>
  <si>
    <t>РГ-В-024.02</t>
  </si>
  <si>
    <t>0709</t>
  </si>
  <si>
    <t>Ст.26.3;Пункт 6</t>
  </si>
  <si>
    <t>Ст.26.3;Часть 2;Пункт 24.2</t>
  </si>
  <si>
    <t>3.3.024.03</t>
  </si>
  <si>
    <t>РГ-В-024.03</t>
  </si>
  <si>
    <t>Ст.26.3;Часть 2;Пункт 14.2</t>
  </si>
  <si>
    <t>01.12.2010 - не установ</t>
  </si>
  <si>
    <t>Закон Красноярского края от 02.11.2000 № 12-961 "О защите прав ребенка"</t>
  </si>
  <si>
    <t>Ст.17</t>
  </si>
  <si>
    <t>09.12.2000 - не установ</t>
  </si>
  <si>
    <t>Федеральный закон от 21.12.1996 № 159-ФЗ "О дополнительных гарантиях по социальной поддержке детей-сирот и детей, оставшихся без попечения родителей"</t>
  </si>
  <si>
    <t>Ст.5, 8</t>
  </si>
  <si>
    <t>27.12.1996 - не установ</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</si>
  <si>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</si>
  <si>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26.05.2011 - не установ</t>
  </si>
  <si>
    <t>Ст.26.3;Пункт 2;П/пункт 24</t>
  </si>
  <si>
    <t>Ст.4</t>
  </si>
  <si>
    <t>3.3.032.03</t>
  </si>
  <si>
    <t>РГ-В-032.03</t>
  </si>
  <si>
    <t>Закон Красноярского края от 09.12.2010 № 11-5393 "О социальной поддержке семей, имеющих детей, в Красноярском крае"</t>
  </si>
  <si>
    <t>07.01.2011 - не установ</t>
  </si>
  <si>
    <t>Ст.1;Пункт 8</t>
  </si>
  <si>
    <t>3.3.036.02</t>
  </si>
  <si>
    <t>РГ-В-036.02</t>
  </si>
  <si>
    <t>1002</t>
  </si>
  <si>
    <t>Ст.1;Пункт 4</t>
  </si>
  <si>
    <t>Ст.26.3;Часть 2;Пункт 1</t>
  </si>
  <si>
    <t>3.3.037.01</t>
  </si>
  <si>
    <t>РГ-В-037.01</t>
  </si>
  <si>
    <t>1006</t>
  </si>
  <si>
    <t>Постановление администрации города Канска от 13.11.2010 № 1948 "О реализации Закона Красноярского края от 20.12.2005 № 17-4294"</t>
  </si>
  <si>
    <t>24.11.2010 - не установ</t>
  </si>
  <si>
    <t>3.3.049.01</t>
  </si>
  <si>
    <t>РГ-В-049.01</t>
  </si>
  <si>
    <t>01.01.2013 - не установ</t>
  </si>
  <si>
    <t>3.3.083.01</t>
  </si>
  <si>
    <t xml:space="preserve">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t>
  </si>
  <si>
    <t>РГ-В-083.01</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</si>
  <si>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</si>
  <si>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</si>
  <si>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Федеральный закон от 22.10.2004 № 125-ФЗ "Об архивном деле в Российской Федерации"</t>
  </si>
  <si>
    <t>19.12.2006 - не установ</t>
  </si>
  <si>
    <t>3.3.142.01</t>
  </si>
  <si>
    <t>РГ-В-142.01</t>
  </si>
  <si>
    <t>11.07.2013 - не установ</t>
  </si>
  <si>
    <t>Ст.26.3;Часть 2;Пункт 49</t>
  </si>
  <si>
    <t>3.3.911.01</t>
  </si>
  <si>
    <t>РГ-В-911.01</t>
  </si>
  <si>
    <t>0104</t>
  </si>
  <si>
    <t>19.02.2014 - не установ</t>
  </si>
  <si>
    <t>Ст.26.3;Часть 2;Пункт 44.2</t>
  </si>
  <si>
    <t>3.3.917.02</t>
  </si>
  <si>
    <t>РГ-В-917.02</t>
  </si>
  <si>
    <t>01.01.2007 - не установ</t>
  </si>
  <si>
    <t>Ст.26.3;Часть 2;Пункт 24.1</t>
  </si>
  <si>
    <t>03.11.2010 -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</si>
  <si>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</si>
  <si>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</si>
  <si>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3.3.921.01</t>
  </si>
  <si>
    <t>РГ-В-921.01</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</si>
  <si>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</si>
  <si>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</si>
  <si>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</si>
  <si>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</si>
  <si>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3.3.999.07</t>
  </si>
  <si>
    <t>РГ-В-999.07</t>
  </si>
  <si>
    <t>0105</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</si>
  <si>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</si>
  <si>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</si>
  <si>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Федеральный закон от 20.08.2004 № 113-ФЗ "О присяжных заседателях федеральных судов общей юрисдикции в Российской Федерации"</t>
  </si>
  <si>
    <t>03.09.2004 - не установ</t>
  </si>
  <si>
    <t>05.09.2012 - не установ</t>
  </si>
  <si>
    <t>3.4.</t>
  </si>
  <si>
    <t>РГ-Г</t>
  </si>
  <si>
    <t>3.4.2</t>
  </si>
  <si>
    <t>Иные расходы, не отнесенные к компетенции органов местного самоуправления других муниципальных образований, органов государственной власти и не исключенные из их компетенции федеральными законами и законами субъектов Российской Федерации</t>
  </si>
  <si>
    <t>РГ-Г-0200</t>
  </si>
  <si>
    <t>3.4.2.01</t>
  </si>
  <si>
    <t>Дополнительные гарантии муниципальным служащим в виде ежемесячных доплат к трудовой пенсии, пенсии за выслугу лет</t>
  </si>
  <si>
    <t>РГ-Г-0201</t>
  </si>
  <si>
    <t>1001</t>
  </si>
  <si>
    <t>Ст.20;Пункт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</si>
  <si>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</si>
  <si>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</si>
  <si>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3.4.2.07</t>
  </si>
  <si>
    <t>Меры социальной поддержки почетным гражданам</t>
  </si>
  <si>
    <t>РГ-Г-0207</t>
  </si>
  <si>
    <t>Решение Канского городского Совета депутатов Красноярского края  от 15.06.2006 № 18-167 "О Положении о Почетном гражданине города Канска"</t>
  </si>
  <si>
    <t>3.4.2.09</t>
  </si>
  <si>
    <t>Меры социальной поддержки населения</t>
  </si>
  <si>
    <t>РГ-Г-0209</t>
  </si>
  <si>
    <t>ИТОГО расходные обязательства городских округов</t>
  </si>
  <si>
    <t>РГ-И-9999</t>
  </si>
  <si>
    <t>Руководитель управления</t>
  </si>
  <si>
    <t>(Руководитель финансового органа)</t>
  </si>
  <si>
    <t>(подпись)</t>
  </si>
  <si>
    <t>(расшифровка подписи)</t>
  </si>
  <si>
    <t>0113,0505,0709,0804,1105</t>
  </si>
  <si>
    <t>Постановление администрации г. Канска от 21.07.2015 №1165 "Об утверждении Порядка расходования средств субсидии из краевого бюджета за содействие повышению уровня открытости бюджетных данных в муниципальное образовании города Канск"</t>
  </si>
  <si>
    <t>Постановление администрации г. Канска от 04.08.2015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</si>
  <si>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Постановление администрации г. Канска от 03.08.2015 г. № 1196 "Об утверждении порядка расходования средств субсидии из краевого бюджета на реализацию социокультурных проектов: "Культурно-образовательный маршрут "Мелодия и движение- сибирской души продолжение" муниципального бюджетного учреждения культуры "Городской Дом культуры г. Канска", "Арт- маршрут" муниципального бюджетного образовательного учреждения дополнительного образования детей Детская художественная школа, "Музей. Точка доступа" муниципального учреждения культуры "Канский краеведческий музей"</t>
  </si>
  <si>
    <t>Постановление администрации г. Канска от 22.06.2015 г. №930 "Об утверждение Порядка расходования средств субсидии из краевого бюджета на государственную поддержку комплексного развития муниципальных учреждений культуры и образовательных организаций в области культуры, на развитие инфраструктуры отрасли "культуры"</t>
  </si>
  <si>
    <t>Постановление администрации г. Канска от 11.08.2015 № 1272 "Об утверждении порядка расходования средств субсидии из краевого бюджета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 в рамках подготовки празднования 70-летия Победы в ВОВ"</t>
  </si>
  <si>
    <t>26.08.2015 не установлен</t>
  </si>
  <si>
    <t>Постановление администрации г. Канска от 20.08.2015 г. №1310 "Об утверждении порядка расходования средств субсидии из краевого бюджета на модернизацию образательного процесса муниципальных образовательных организаций дополнительного образования детей в обоасти культуры и искусства города Канска"</t>
  </si>
  <si>
    <t>Постановление администрации г. Канска от 11.11.2015 г. № 1653 "Об  утверждении порядка расходования средств субсидии из краевого бюджета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города Канска"</t>
  </si>
  <si>
    <t>18.11.2015 не установлен</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</si>
  <si>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</si>
  <si>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Постановление администрации города Канска от 10.03.2016 г. №183 "Об утверждении Порядка расходования субсидии в рамках подпрограммы "Улучшение жилищных условий отдельных категорий граждан, проживающих на территории Красноярского края" на 2014-2018 годы государственной программы Красноярского края "Создание условий для обеспечения доступным и комфортным жильем граждан Красноярского края"</t>
  </si>
  <si>
    <t>Постановление администрации г. Канска от 14.12.2015 г. № 1826 "Об утверждении порядка предоставления субсидии юридическим лицам (за исключением государственных (муниципальных) учреждений), индивидуальным предпринимателям, физическим лицам на возмещение затрат ,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</si>
  <si>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Постановление администрации г. Канска от 04.08.2015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</si>
  <si>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3.3.999.08</t>
  </si>
  <si>
    <t xml:space="preserve">Субвенция на выполнение государственных полномочий по подготовке и проведению Всероссийской сельскохозяйственной переписи 2016 года </t>
  </si>
  <si>
    <t>РГ-В-999.08</t>
  </si>
  <si>
    <t>Федеральный закон от 21.07.2005 г. № 108-ФЗ "О Всероссийской сельскохозяйственной переписи"</t>
  </si>
  <si>
    <t>25.07.2005 - не установ</t>
  </si>
  <si>
    <t>Закон красноярского края от 10.03.2016 г. № 10-4280 "О наделении органов местного самоуправления муниципальных районов и городских округов края государственными полномочиями по подготовке и проведению всероссийской сельскохозяйственной переписи 2016 года"</t>
  </si>
  <si>
    <t>22.03.2016 г.</t>
  </si>
  <si>
    <t>Постановление администрации города Канска Красноярского края от 27.06.2016 г. № 590 "Об утверждении Порядка расходования субвенции, направленной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подготовке и проведению Всеросийской сельскохозяйственной переписи 2016 года"</t>
  </si>
  <si>
    <t>29.06.2016- не установ</t>
  </si>
  <si>
    <t>Постановление администрации города Канска  от 06.06.2016 № 498 "О реализации государственных полномочий по организации и обеспечению отдыха и оздоровления отдельных категорий детей"</t>
  </si>
  <si>
    <t>08.06.2016 - не установ</t>
  </si>
  <si>
    <t>29.07.2015 не установлен</t>
  </si>
  <si>
    <t>06.02.1998  - не установ</t>
  </si>
  <si>
    <t>29.07.2015 -не установлен</t>
  </si>
  <si>
    <t>Постановление администрации города Канска  от 29.12.2009 № 2162 "Об утверждении Положения о порядке предоставления субсидии из бюджета города организациям, одним из видов основной деятельности которых является осуществление работ по организации дорожного движения посредством технических средств регулирования дорожного</t>
  </si>
  <si>
    <t>20.01.2010 - не установ</t>
  </si>
  <si>
    <t>16.03.2016 - не установлен</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</si>
  <si>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 на 2013-2017</t>
  </si>
  <si>
    <t>30.12.2009 - не установ</t>
  </si>
  <si>
    <t>30.12.2015 не установлен</t>
  </si>
  <si>
    <t>05.08.2015 -не установлен</t>
  </si>
  <si>
    <t>29.12.2010 - не установ</t>
  </si>
  <si>
    <t>23.12.2015 - не установ</t>
  </si>
  <si>
    <t>26.08.2015  не установлен</t>
  </si>
  <si>
    <t>Постановление администрации г. Канска от 16.11.2015 г. №1664 "Об утверждении Порядка расходования средств субсидии на комплектование книжных фондов муниципальных библиотек города Канска"</t>
  </si>
  <si>
    <t>18.11.2015  не установлен</t>
  </si>
  <si>
    <t>01.07.2015 не установлен</t>
  </si>
  <si>
    <t xml:space="preserve">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 </t>
  </si>
  <si>
    <t>Постановление администрации г.Канска Красноярского края от 27.03.2013 № 399 "Об утверждении Порядка расходования субсидии бюджету города Канска, направленной на реализацию мероприятий долгосрочной целевой программы "Развитие архивного дела в Красноярском крае" на 2013-2015 годы</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</si>
  <si>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</si>
  <si>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Постановление администрации г.Канска Красноярского края от 21.10.2010 № 9-45 "О Правилах землепользования и застройки города Канска"</t>
  </si>
  <si>
    <t>06.02.1998 - не установ</t>
  </si>
  <si>
    <t>11.12.2013- не установ</t>
  </si>
  <si>
    <t>19.05.2010 - не установлен</t>
  </si>
  <si>
    <t>Постановление администрации города Канска  от 06.02.2015 г. №167 "О реализации государственных полномочий по социальному обслуживанию граждан"
"О реализации государственных полномочий по социальному обслуживанию населения"</t>
  </si>
  <si>
    <t>11.02.2015 - не установ</t>
  </si>
  <si>
    <t>Постановление администрации города Канска от 29.04.2015 №638 "О реализации отдельных мер по обеспечению ограничения платы граждан за коммунальные услуги и отмене постановления администрации г. Канска от 13.03.2013 г. №293"</t>
  </si>
  <si>
    <t>29.04.2015 -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</si>
  <si>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</si>
  <si>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29.02.2012 - не установлен</t>
  </si>
  <si>
    <t>29.06.2006 - не установ</t>
  </si>
  <si>
    <t xml:space="preserve">Постановление администрации города Канска от 01.12.2015 №1753 "Об утверждении Порядка расходования средств субсидии из краевого бюджета на капитальный ремонт и реконструкцию зданий и помещений муниципальных учреждений культуры и образовательных организаций в области культуры, выполнение мероприятий по повышению пожарной и террористической безопасности учреждений, осуществляемых в процессе капитального ремонта и реконструкции зданий и помещений города Канска </t>
  </si>
  <si>
    <t>09.12.2015 -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</si>
  <si>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</si>
  <si>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проект</t>
  </si>
  <si>
    <t>Постановление администрации города Канска от 14.12.2016 г. "Об утверждении Порядка расходования средств гранта, представленного бюджету города Канска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Красноярского края"</t>
  </si>
  <si>
    <t>14.12.2016 не установлен</t>
  </si>
  <si>
    <t xml:space="preserve">финансирование муниципальных учреждений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</si>
</sst>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90" formatCode="[$-10419]dd\.mm\.yyyy"/>
    <numFmt numFmtId="191" formatCode="[$-10419]###\ ###\ ###\ ###\ ##0.0"/>
    <numFmt numFmtId="192" formatCode="0.0"/>
  </numFmts>
  <fonts count="21" x14ac:knownFonts="1">
    <font>
      <sz val="10"/>
      <name val="Arial"/>
    </font>
    <font>
      <sz val="10"/>
      <color indexed="8"/>
      <name val="Arial"/>
      <family val="2"/>
      <charset val="204"/>
    </font>
    <font>
      <sz val="7"/>
      <color indexed="8"/>
      <name val="Arial Narrow"/>
      <family val="2"/>
      <charset val="204"/>
    </font>
    <font>
      <b/>
      <sz val="10"/>
      <color indexed="8"/>
      <name val="Arial"/>
      <family val="2"/>
      <charset val="204"/>
    </font>
    <font>
      <sz val="9"/>
      <color indexed="8"/>
      <name val="Arial Narrow"/>
      <family val="2"/>
      <charset val="204"/>
    </font>
    <font>
      <sz val="8"/>
      <color indexed="8"/>
      <name val="Arial Narrow"/>
      <family val="2"/>
      <charset val="204"/>
    </font>
    <font>
      <sz val="8"/>
      <color indexed="8"/>
      <name val="Arial"/>
      <family val="2"/>
      <charset val="204"/>
    </font>
    <font>
      <sz val="7"/>
      <color indexed="8"/>
      <name val="Arial"/>
      <family val="2"/>
      <charset val="204"/>
    </font>
    <font>
      <sz val="10"/>
      <name val="Arial"/>
      <family val="2"/>
      <charset val="204"/>
    </font>
    <font>
      <sz val="9"/>
      <name val="Arial Narrow"/>
      <family val="2"/>
      <charset val="204"/>
    </font>
    <font>
      <b/>
      <sz val="10"/>
      <name val="Arial"/>
      <family val="2"/>
      <charset val="204"/>
    </font>
    <font>
      <sz val="9"/>
      <color indexed="8"/>
      <name val="Arial Narrow"/>
      <family val="2"/>
      <charset val="204"/>
    </font>
    <font>
      <i/>
      <sz val="10"/>
      <name val="Arial"/>
      <family val="2"/>
      <charset val="204"/>
    </font>
    <font>
      <sz val="8"/>
      <name val="Arial Narrow"/>
      <family val="2"/>
      <charset val="204"/>
    </font>
    <font>
      <sz val="10"/>
      <name val="Arial"/>
      <family val="2"/>
      <charset val="204"/>
    </font>
    <font>
      <sz val="10"/>
      <name val="Arial Narrow"/>
      <family val="2"/>
      <charset val="204"/>
    </font>
    <font>
      <sz val="9"/>
      <name val="Arial"/>
      <family val="2"/>
      <charset val="204"/>
    </font>
    <font>
      <sz val="8"/>
      <color theme="1"/>
      <name val="Arial Narrow"/>
      <family val="2"/>
      <charset val="204"/>
    </font>
    <font>
      <sz val="10"/>
      <color theme="1"/>
      <name val="Arial"/>
      <family val="2"/>
      <charset val="204"/>
    </font>
    <font>
      <sz val="9"/>
      <color rgb="FFFF0000"/>
      <name val="Arial Narrow"/>
      <family val="2"/>
      <charset val="204"/>
    </font>
    <font>
      <sz val="10"/>
      <color rgb="FFFF0000"/>
      <name val="Arial"/>
      <family val="2"/>
      <charset val="204"/>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8"/>
      </left>
      <right style="thin">
        <color indexed="64"/>
      </right>
      <top style="thin">
        <color indexed="64"/>
      </top>
      <bottom/>
      <diagonal/>
    </border>
    <border>
      <left/>
      <right/>
      <top style="thin">
        <color indexed="8"/>
      </top>
      <bottom style="thin">
        <color indexed="8"/>
      </bottom>
      <diagonal/>
    </border>
  </borders>
  <cellStyleXfs count="1">
    <xf numFmtId="0" fontId="0" fillId="0" borderId="0"/>
  </cellStyleXfs>
  <cellXfs count="121">
    <xf numFmtId="0" fontId="0" fillId="0" borderId="0" xfId="0"/>
    <xf numFmtId="0" fontId="1" fillId="0" borderId="0" xfId="0" applyFont="1" applyAlignment="1" applyProtection="1">
      <alignment vertical="top" wrapText="1" readingOrder="1"/>
      <protection locked="0"/>
    </xf>
    <xf numFmtId="0" fontId="4"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4" fillId="0" borderId="4" xfId="0" applyFont="1" applyBorder="1" applyAlignment="1" applyProtection="1">
      <alignment horizontal="center" vertical="top" wrapText="1" readingOrder="1"/>
      <protection locked="0"/>
    </xf>
    <xf numFmtId="0" fontId="4" fillId="0" borderId="5" xfId="0" applyFont="1" applyBorder="1" applyAlignment="1" applyProtection="1">
      <alignment horizontal="center" vertical="top" wrapText="1" readingOrder="1"/>
      <protection locked="0"/>
    </xf>
    <xf numFmtId="0" fontId="0" fillId="0" borderId="6" xfId="0" applyBorder="1" applyAlignment="1" applyProtection="1">
      <alignment vertical="top" wrapText="1"/>
      <protection locked="0"/>
    </xf>
    <xf numFmtId="0" fontId="4" fillId="0" borderId="7" xfId="0" applyFont="1" applyBorder="1" applyAlignment="1" applyProtection="1">
      <alignment horizontal="center" vertical="top" wrapText="1" readingOrder="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0" fontId="5" fillId="0" borderId="7" xfId="0" applyFont="1" applyBorder="1" applyAlignment="1" applyProtection="1">
      <alignment horizontal="center" vertical="top" wrapText="1" readingOrder="1"/>
      <protection locked="0"/>
    </xf>
    <xf numFmtId="0" fontId="6" fillId="0" borderId="4" xfId="0" applyFont="1" applyBorder="1" applyAlignment="1" applyProtection="1">
      <alignment horizontal="center" vertical="top" wrapText="1" readingOrder="1"/>
      <protection locked="0"/>
    </xf>
    <xf numFmtId="0" fontId="4" fillId="0" borderId="4" xfId="0" applyFont="1" applyBorder="1" applyAlignment="1" applyProtection="1">
      <alignment vertical="top" wrapText="1" readingOrder="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4" fillId="0" borderId="12" xfId="0" applyFont="1" applyBorder="1" applyAlignment="1" applyProtection="1">
      <alignment vertical="top" wrapText="1" readingOrder="1"/>
      <protection locked="0"/>
    </xf>
    <xf numFmtId="0" fontId="0" fillId="0" borderId="13" xfId="0" applyBorder="1" applyAlignment="1" applyProtection="1">
      <alignment vertical="top" wrapText="1"/>
      <protection locked="0"/>
    </xf>
    <xf numFmtId="0" fontId="4" fillId="0" borderId="9" xfId="0" applyFont="1" applyBorder="1" applyAlignment="1" applyProtection="1">
      <alignment vertical="top" wrapText="1" readingOrder="1"/>
      <protection locked="0"/>
    </xf>
    <xf numFmtId="0" fontId="1" fillId="0" borderId="0" xfId="0" applyFont="1" applyAlignment="1" applyProtection="1">
      <alignment horizontal="center" vertical="top" wrapText="1" readingOrder="1"/>
      <protection locked="0"/>
    </xf>
    <xf numFmtId="0" fontId="7" fillId="0" borderId="0" xfId="0" applyFont="1" applyAlignment="1" applyProtection="1">
      <alignment horizontal="center" vertical="top" wrapText="1" readingOrder="1"/>
      <protection locked="0"/>
    </xf>
    <xf numFmtId="0" fontId="7" fillId="0" borderId="2" xfId="0" applyFont="1" applyBorder="1" applyAlignment="1" applyProtection="1">
      <alignment horizontal="center" vertical="top" wrapText="1" readingOrder="1"/>
      <protection locked="0"/>
    </xf>
    <xf numFmtId="0" fontId="0" fillId="0" borderId="0" xfId="0" applyFill="1"/>
    <xf numFmtId="0" fontId="4" fillId="0" borderId="1" xfId="0" applyFont="1" applyFill="1" applyBorder="1" applyAlignment="1" applyProtection="1">
      <alignment horizontal="center" vertical="top" wrapText="1" readingOrder="1"/>
      <protection locked="0"/>
    </xf>
    <xf numFmtId="0" fontId="5" fillId="0" borderId="7" xfId="0" applyFont="1" applyFill="1" applyBorder="1" applyAlignment="1" applyProtection="1">
      <alignment horizontal="center" vertical="top" wrapText="1" readingOrder="1"/>
      <protection locked="0"/>
    </xf>
    <xf numFmtId="0" fontId="6" fillId="0" borderId="4" xfId="0" applyFont="1" applyFill="1" applyBorder="1" applyAlignment="1" applyProtection="1">
      <alignment horizontal="center" vertical="top" wrapText="1" readingOrder="1"/>
      <protection locked="0"/>
    </xf>
    <xf numFmtId="0" fontId="0" fillId="0" borderId="0" xfId="0" applyBorder="1" applyAlignment="1" applyProtection="1">
      <alignment vertical="top" wrapText="1"/>
      <protection locked="0"/>
    </xf>
    <xf numFmtId="0" fontId="9" fillId="0" borderId="14" xfId="0" applyFont="1" applyBorder="1" applyAlignment="1" applyProtection="1">
      <alignment vertical="top" wrapText="1"/>
      <protection locked="0"/>
    </xf>
    <xf numFmtId="0" fontId="0" fillId="0" borderId="14" xfId="0" applyBorder="1"/>
    <xf numFmtId="0" fontId="0" fillId="0" borderId="14" xfId="0" applyBorder="1" applyAlignment="1" applyProtection="1">
      <alignment vertical="top" wrapText="1"/>
      <protection locked="0"/>
    </xf>
    <xf numFmtId="0" fontId="9" fillId="0" borderId="14" xfId="0" applyFont="1" applyBorder="1"/>
    <xf numFmtId="0" fontId="9" fillId="0" borderId="7" xfId="0" applyFont="1" applyBorder="1" applyAlignment="1" applyProtection="1">
      <alignment vertical="top" wrapText="1"/>
      <protection locked="0"/>
    </xf>
    <xf numFmtId="192" fontId="0" fillId="0" borderId="0" xfId="0" applyNumberFormat="1" applyFill="1"/>
    <xf numFmtId="192" fontId="0" fillId="0" borderId="0" xfId="0" applyNumberFormat="1"/>
    <xf numFmtId="4" fontId="0" fillId="0" borderId="14" xfId="0" applyNumberFormat="1" applyBorder="1"/>
    <xf numFmtId="4" fontId="0" fillId="0" borderId="0" xfId="0" applyNumberFormat="1"/>
    <xf numFmtId="4" fontId="10" fillId="0" borderId="14" xfId="0" applyNumberFormat="1" applyFont="1" applyBorder="1"/>
    <xf numFmtId="4" fontId="12" fillId="0" borderId="14" xfId="0" applyNumberFormat="1" applyFont="1" applyBorder="1"/>
    <xf numFmtId="0" fontId="0" fillId="0" borderId="7" xfId="0" applyBorder="1" applyAlignment="1" applyProtection="1">
      <alignment vertical="top" wrapText="1"/>
      <protection locked="0"/>
    </xf>
    <xf numFmtId="49" fontId="9" fillId="0" borderId="7" xfId="0" applyNumberFormat="1"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14" fontId="15" fillId="0" borderId="6" xfId="0" applyNumberFormat="1"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13" fillId="0" borderId="7" xfId="0" applyFont="1" applyFill="1" applyBorder="1" applyAlignment="1" applyProtection="1">
      <alignment vertical="top" wrapText="1"/>
      <protection locked="0"/>
    </xf>
    <xf numFmtId="0" fontId="9" fillId="0" borderId="9" xfId="0" applyFont="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xf numFmtId="0" fontId="0" fillId="0" borderId="18" xfId="0" applyBorder="1"/>
    <xf numFmtId="0" fontId="0" fillId="0" borderId="19" xfId="0" applyBorder="1" applyAlignment="1" applyProtection="1">
      <alignment vertical="top" wrapText="1"/>
      <protection locked="0"/>
    </xf>
    <xf numFmtId="0" fontId="0" fillId="0" borderId="18" xfId="0" applyBorder="1" applyAlignment="1" applyProtection="1">
      <alignment vertical="top" wrapText="1"/>
      <protection locked="0"/>
    </xf>
    <xf numFmtId="0" fontId="9" fillId="0" borderId="20" xfId="0" applyFont="1" applyBorder="1" applyAlignment="1" applyProtection="1">
      <alignment vertical="top" wrapText="1"/>
      <protection locked="0"/>
    </xf>
    <xf numFmtId="0" fontId="9" fillId="0" borderId="17" xfId="0" applyFont="1" applyBorder="1" applyAlignment="1" applyProtection="1">
      <alignment vertical="top" wrapText="1"/>
      <protection locked="0"/>
    </xf>
    <xf numFmtId="0" fontId="4" fillId="0" borderId="4" xfId="0"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191" fontId="5" fillId="0" borderId="4" xfId="0" applyNumberFormat="1" applyFont="1" applyBorder="1" applyAlignment="1" applyProtection="1">
      <alignment vertical="top" wrapText="1" readingOrder="1"/>
      <protection locked="0"/>
    </xf>
    <xf numFmtId="0" fontId="0" fillId="0" borderId="5" xfId="0" applyBorder="1" applyAlignment="1" applyProtection="1">
      <alignment vertical="top" wrapText="1"/>
      <protection locked="0"/>
    </xf>
    <xf numFmtId="191" fontId="5" fillId="0" borderId="4" xfId="0" applyNumberFormat="1" applyFont="1" applyFill="1" applyBorder="1" applyAlignment="1" applyProtection="1">
      <alignment vertical="top" wrapText="1" readingOrder="1"/>
      <protection locked="0"/>
    </xf>
    <xf numFmtId="0" fontId="0" fillId="0" borderId="7" xfId="0" applyFill="1" applyBorder="1" applyAlignment="1" applyProtection="1">
      <alignment vertical="top" wrapText="1"/>
      <protection locked="0"/>
    </xf>
    <xf numFmtId="0" fontId="4" fillId="0" borderId="9" xfId="0" applyFont="1" applyBorder="1" applyAlignment="1" applyProtection="1">
      <alignment vertical="top" wrapText="1" readingOrder="1"/>
      <protection locked="0"/>
    </xf>
    <xf numFmtId="0" fontId="0" fillId="0" borderId="9" xfId="0" applyBorder="1" applyAlignment="1" applyProtection="1">
      <alignment vertical="top" wrapText="1"/>
      <protection locked="0"/>
    </xf>
    <xf numFmtId="0" fontId="5" fillId="0" borderId="4" xfId="0" applyFont="1" applyBorder="1" applyAlignment="1" applyProtection="1">
      <alignment vertical="top" wrapText="1" readingOrder="1"/>
      <protection locked="0"/>
    </xf>
    <xf numFmtId="0" fontId="0" fillId="0" borderId="5" xfId="0" applyFill="1"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0" xfId="0"/>
    <xf numFmtId="0" fontId="4" fillId="0" borderId="12" xfId="0" applyFont="1" applyBorder="1" applyAlignment="1" applyProtection="1">
      <alignment vertical="top" wrapText="1" readingOrder="1"/>
      <protection locked="0"/>
    </xf>
    <xf numFmtId="0" fontId="0" fillId="0" borderId="3"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1" xfId="0" applyBorder="1" applyAlignment="1" applyProtection="1">
      <alignment vertical="top" wrapText="1"/>
      <protection locked="0"/>
    </xf>
    <xf numFmtId="0" fontId="5" fillId="0" borderId="4" xfId="0" applyFont="1" applyFill="1" applyBorder="1" applyAlignment="1" applyProtection="1">
      <alignment vertical="top" wrapText="1" readingOrder="1"/>
      <protection locked="0"/>
    </xf>
    <xf numFmtId="49" fontId="11" fillId="0" borderId="4" xfId="0" applyNumberFormat="1" applyFont="1" applyBorder="1" applyAlignment="1" applyProtection="1">
      <alignment vertical="top" wrapText="1" readingOrder="1"/>
      <protection locked="0"/>
    </xf>
    <xf numFmtId="49" fontId="0" fillId="0" borderId="5" xfId="0" applyNumberFormat="1" applyBorder="1" applyAlignment="1" applyProtection="1">
      <alignment vertical="top" wrapText="1"/>
      <protection locked="0"/>
    </xf>
    <xf numFmtId="49" fontId="0" fillId="0" borderId="7" xfId="0" applyNumberFormat="1" applyBorder="1" applyAlignment="1" applyProtection="1">
      <alignment vertical="top" wrapText="1"/>
      <protection locked="0"/>
    </xf>
    <xf numFmtId="0" fontId="9" fillId="0" borderId="4" xfId="0" applyFont="1" applyBorder="1" applyAlignment="1" applyProtection="1">
      <alignment vertical="top" wrapText="1" readingOrder="1"/>
      <protection locked="0"/>
    </xf>
    <xf numFmtId="0" fontId="8" fillId="0" borderId="5"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0" fontId="19" fillId="0" borderId="4" xfId="0" applyFont="1" applyBorder="1" applyAlignment="1" applyProtection="1">
      <alignment vertical="top" wrapText="1" readingOrder="1"/>
      <protection locked="0"/>
    </xf>
    <xf numFmtId="0" fontId="20" fillId="0" borderId="5"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191" fontId="5" fillId="0" borderId="1" xfId="0" applyNumberFormat="1" applyFont="1" applyBorder="1" applyAlignment="1" applyProtection="1">
      <alignment vertical="top" wrapText="1" readingOrder="1"/>
      <protection locked="0"/>
    </xf>
    <xf numFmtId="191" fontId="5" fillId="0" borderId="7" xfId="0" applyNumberFormat="1" applyFont="1" applyBorder="1" applyAlignment="1" applyProtection="1">
      <alignment vertical="top" wrapText="1" readingOrder="1"/>
      <protection locked="0"/>
    </xf>
    <xf numFmtId="0" fontId="0" fillId="0" borderId="12" xfId="0" applyBorder="1" applyAlignment="1" applyProtection="1">
      <alignment vertical="top" wrapText="1"/>
      <protection locked="0"/>
    </xf>
    <xf numFmtId="191" fontId="17" fillId="0" borderId="4" xfId="0" applyNumberFormat="1" applyFont="1" applyFill="1" applyBorder="1" applyAlignment="1" applyProtection="1">
      <alignment vertical="top" wrapText="1" readingOrder="1"/>
      <protection locked="0"/>
    </xf>
    <xf numFmtId="0" fontId="18" fillId="0" borderId="5" xfId="0" applyFont="1" applyFill="1" applyBorder="1" applyAlignment="1" applyProtection="1">
      <alignment vertical="top" wrapText="1"/>
      <protection locked="0"/>
    </xf>
    <xf numFmtId="0" fontId="18" fillId="0" borderId="7" xfId="0" applyFont="1" applyFill="1" applyBorder="1" applyAlignment="1" applyProtection="1">
      <alignment vertical="top" wrapText="1"/>
      <protection locked="0"/>
    </xf>
    <xf numFmtId="0" fontId="4" fillId="0" borderId="5" xfId="0" applyFont="1" applyBorder="1" applyAlignment="1" applyProtection="1">
      <alignment vertical="top" wrapText="1" readingOrder="1"/>
      <protection locked="0"/>
    </xf>
    <xf numFmtId="0" fontId="4" fillId="0" borderId="7" xfId="0" applyFont="1" applyBorder="1" applyAlignment="1" applyProtection="1">
      <alignment vertical="top" wrapText="1" readingOrder="1"/>
      <protection locked="0"/>
    </xf>
    <xf numFmtId="191" fontId="5" fillId="0" borderId="6" xfId="0" applyNumberFormat="1" applyFont="1" applyBorder="1" applyAlignment="1" applyProtection="1">
      <alignment vertical="top" wrapText="1" readingOrder="1"/>
      <protection locked="0"/>
    </xf>
    <xf numFmtId="191" fontId="5" fillId="0" borderId="5" xfId="0" applyNumberFormat="1" applyFont="1" applyBorder="1" applyAlignment="1" applyProtection="1">
      <alignment vertical="top" wrapText="1" readingOrder="1"/>
      <protection locked="0"/>
    </xf>
    <xf numFmtId="191" fontId="13" fillId="0" borderId="4" xfId="0" applyNumberFormat="1" applyFont="1" applyFill="1" applyBorder="1" applyAlignment="1" applyProtection="1">
      <alignment vertical="top" wrapText="1" readingOrder="1"/>
      <protection locked="0"/>
    </xf>
    <xf numFmtId="191" fontId="13" fillId="0" borderId="5" xfId="0" applyNumberFormat="1" applyFont="1" applyFill="1" applyBorder="1" applyAlignment="1" applyProtection="1">
      <alignment vertical="top" wrapText="1" readingOrder="1"/>
      <protection locked="0"/>
    </xf>
    <xf numFmtId="0" fontId="14" fillId="0" borderId="5" xfId="0" applyFont="1" applyFill="1" applyBorder="1" applyAlignment="1" applyProtection="1">
      <alignment vertical="top" wrapText="1"/>
      <protection locked="0"/>
    </xf>
    <xf numFmtId="0" fontId="14" fillId="0" borderId="7" xfId="0" applyFont="1" applyFill="1" applyBorder="1" applyAlignment="1" applyProtection="1">
      <alignment vertical="top" wrapText="1"/>
      <protection locked="0"/>
    </xf>
    <xf numFmtId="0" fontId="4" fillId="0" borderId="13" xfId="0" applyFont="1" applyBorder="1" applyAlignment="1" applyProtection="1">
      <alignment vertical="top" wrapText="1" readingOrder="1"/>
      <protection locked="0"/>
    </xf>
    <xf numFmtId="0" fontId="4" fillId="0" borderId="0"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4" fillId="0" borderId="21" xfId="0" applyFont="1" applyBorder="1" applyAlignment="1" applyProtection="1">
      <alignment vertical="top" wrapText="1" readingOrder="1"/>
      <protection locked="0"/>
    </xf>
    <xf numFmtId="191" fontId="5" fillId="0" borderId="12" xfId="0" applyNumberFormat="1" applyFont="1" applyBorder="1" applyAlignment="1" applyProtection="1">
      <alignment vertical="top" wrapText="1" readingOrder="1"/>
      <protection locked="0"/>
    </xf>
    <xf numFmtId="0" fontId="4" fillId="2" borderId="7" xfId="0" applyFont="1" applyFill="1" applyBorder="1" applyAlignment="1" applyProtection="1">
      <alignment vertical="top" wrapText="1" readingOrder="1"/>
      <protection locked="0"/>
    </xf>
    <xf numFmtId="0" fontId="0" fillId="2" borderId="5"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16" fillId="0" borderId="5" xfId="0" applyFont="1" applyBorder="1" applyAlignment="1" applyProtection="1">
      <alignment vertical="top" wrapText="1"/>
      <protection locked="0"/>
    </xf>
    <xf numFmtId="0" fontId="16" fillId="0" borderId="7" xfId="0" applyFont="1"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0" fontId="6" fillId="0" borderId="4" xfId="0" applyFont="1" applyBorder="1" applyAlignment="1" applyProtection="1">
      <alignment horizontal="center" vertical="top" wrapText="1" readingOrder="1"/>
      <protection locked="0"/>
    </xf>
    <xf numFmtId="0" fontId="4" fillId="0" borderId="7" xfId="0" applyFont="1" applyBorder="1" applyAlignment="1" applyProtection="1">
      <alignment horizontal="center" vertical="top" wrapText="1" readingOrder="1"/>
      <protection locked="0"/>
    </xf>
    <xf numFmtId="0" fontId="4" fillId="0" borderId="4" xfId="0" applyFont="1" applyBorder="1" applyAlignment="1" applyProtection="1">
      <alignment horizontal="center" vertical="top" wrapText="1" readingOrder="1"/>
      <protection locked="0"/>
    </xf>
    <xf numFmtId="0" fontId="4" fillId="0" borderId="5" xfId="0" applyFont="1" applyBorder="1" applyAlignment="1" applyProtection="1">
      <alignment horizontal="center" vertical="top" wrapText="1" readingOrder="1"/>
      <protection locked="0"/>
    </xf>
    <xf numFmtId="0" fontId="0" fillId="0" borderId="21" xfId="0" applyBorder="1" applyAlignment="1" applyProtection="1">
      <alignment vertical="top" wrapText="1"/>
      <protection locked="0"/>
    </xf>
    <xf numFmtId="0" fontId="3" fillId="0" borderId="0" xfId="0" applyFont="1" applyAlignment="1" applyProtection="1">
      <alignment horizontal="right" vertical="top" wrapText="1" readingOrder="1"/>
      <protection locked="0"/>
    </xf>
    <xf numFmtId="0" fontId="1" fillId="0" borderId="0" xfId="0" applyFont="1" applyAlignment="1" applyProtection="1">
      <alignment horizontal="left" vertical="top" wrapText="1" readingOrder="1"/>
      <protection locked="0"/>
    </xf>
    <xf numFmtId="0" fontId="0" fillId="0" borderId="0" xfId="0" applyAlignment="1">
      <alignment horizontal="left" readingOrder="1"/>
    </xf>
    <xf numFmtId="0" fontId="1" fillId="0" borderId="0" xfId="0" applyFont="1" applyAlignment="1" applyProtection="1">
      <alignment vertical="top" wrapText="1" readingOrder="1"/>
      <protection locked="0"/>
    </xf>
    <xf numFmtId="0" fontId="3" fillId="0" borderId="0" xfId="0" applyFont="1" applyAlignment="1" applyProtection="1">
      <alignment horizontal="center" vertical="top" wrapText="1" readingOrder="1"/>
      <protection locked="0"/>
    </xf>
    <xf numFmtId="0" fontId="4"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190" fontId="3" fillId="0" borderId="0" xfId="0" applyNumberFormat="1" applyFont="1" applyAlignment="1" applyProtection="1">
      <alignment horizontal="left" vertical="top" wrapText="1" readingOrder="1"/>
      <protection locked="0"/>
    </xf>
    <xf numFmtId="0" fontId="10" fillId="0" borderId="0" xfId="0" applyFont="1"/>
    <xf numFmtId="0" fontId="2" fillId="0" borderId="0" xfId="0" applyFont="1" applyAlignment="1" applyProtection="1">
      <alignment vertical="top" wrapText="1" readingOrder="1"/>
      <protection locked="0"/>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6"/>
  <sheetViews>
    <sheetView showGridLines="0" tabSelected="1" workbookViewId="0">
      <selection activeCell="A3" sqref="A3:J3"/>
    </sheetView>
  </sheetViews>
  <sheetFormatPr defaultRowHeight="12.75" x14ac:dyDescent="0.2"/>
  <cols>
    <col min="1" max="1" width="4.5703125" customWidth="1"/>
    <col min="2" max="2" width="25.42578125" customWidth="1"/>
    <col min="3" max="3" width="8" customWidth="1"/>
    <col min="4" max="4" width="6" customWidth="1"/>
    <col min="5" max="5" width="0" hidden="1" customWidth="1"/>
    <col min="6" max="6" width="20.7109375" customWidth="1"/>
    <col min="7" max="7" width="0" hidden="1" customWidth="1"/>
    <col min="8" max="8" width="6.85546875" customWidth="1"/>
    <col min="9" max="9" width="0" hidden="1" customWidth="1"/>
    <col min="10" max="10" width="10" customWidth="1"/>
    <col min="11" max="11" width="0" hidden="1" customWidth="1"/>
    <col min="12" max="12" width="20.5703125" customWidth="1"/>
    <col min="13" max="13" width="0" hidden="1" customWidth="1"/>
    <col min="14" max="14" width="6.7109375" customWidth="1"/>
    <col min="15" max="15" width="0" hidden="1" customWidth="1"/>
    <col min="16" max="16" width="8.85546875" customWidth="1"/>
    <col min="17" max="17" width="20.7109375" customWidth="1"/>
    <col min="18" max="18" width="6.85546875" customWidth="1"/>
    <col min="19" max="19" width="8.85546875" customWidth="1"/>
    <col min="20" max="21" width="10" customWidth="1"/>
    <col min="22" max="22" width="10" style="23" customWidth="1"/>
    <col min="23" max="25" width="10" customWidth="1"/>
    <col min="26" max="26" width="5.5703125" customWidth="1"/>
  </cols>
  <sheetData>
    <row r="1" spans="1:26" ht="1.35" customHeight="1" x14ac:dyDescent="0.2"/>
    <row r="2" spans="1:26" x14ac:dyDescent="0.2">
      <c r="A2" s="118" t="s">
        <v>555</v>
      </c>
      <c r="B2" s="119"/>
      <c r="C2" s="119"/>
      <c r="D2" s="119"/>
      <c r="E2" s="119"/>
      <c r="F2" s="119"/>
      <c r="G2" s="119"/>
      <c r="H2" s="119"/>
      <c r="I2" s="119"/>
      <c r="J2" s="119"/>
      <c r="K2" s="114"/>
      <c r="L2" s="66"/>
      <c r="M2" s="114"/>
      <c r="N2" s="66"/>
      <c r="O2" s="114"/>
      <c r="P2" s="66"/>
      <c r="Q2" s="1"/>
      <c r="R2" s="1"/>
      <c r="S2" s="1"/>
      <c r="T2" s="1"/>
      <c r="U2" s="1"/>
      <c r="V2" s="120"/>
      <c r="W2" s="66"/>
      <c r="X2" s="66"/>
      <c r="Y2" s="66"/>
      <c r="Z2" s="66"/>
    </row>
    <row r="3" spans="1:26" ht="25.35" customHeight="1" x14ac:dyDescent="0.2">
      <c r="A3" s="111" t="s">
        <v>52</v>
      </c>
      <c r="B3" s="66"/>
      <c r="C3" s="66"/>
      <c r="D3" s="66"/>
      <c r="E3" s="66"/>
      <c r="F3" s="66"/>
      <c r="G3" s="66"/>
      <c r="H3" s="66"/>
      <c r="I3" s="66"/>
      <c r="J3" s="66"/>
      <c r="K3" s="114"/>
      <c r="L3" s="66"/>
      <c r="M3" s="66"/>
      <c r="N3" s="66"/>
      <c r="O3" s="66"/>
      <c r="P3" s="66"/>
      <c r="Q3" s="66"/>
      <c r="R3" s="66"/>
      <c r="S3" s="66"/>
      <c r="T3" s="66"/>
      <c r="U3" s="66"/>
      <c r="V3" s="66"/>
      <c r="W3" s="66"/>
      <c r="X3" s="66"/>
      <c r="Y3" s="66"/>
      <c r="Z3" s="66"/>
    </row>
    <row r="4" spans="1:26" ht="25.35" customHeight="1" x14ac:dyDescent="0.2">
      <c r="A4" s="111" t="s">
        <v>53</v>
      </c>
      <c r="B4" s="66"/>
      <c r="C4" s="66"/>
      <c r="D4" s="66"/>
      <c r="E4" s="66"/>
      <c r="F4" s="66"/>
      <c r="G4" s="66"/>
      <c r="H4" s="66"/>
      <c r="I4" s="66"/>
      <c r="J4" s="66"/>
      <c r="K4" s="112">
        <v>2015</v>
      </c>
      <c r="L4" s="113"/>
      <c r="M4" s="113"/>
      <c r="N4" s="113"/>
      <c r="O4" s="113"/>
      <c r="P4" s="113"/>
      <c r="Q4" s="113"/>
      <c r="R4" s="113"/>
      <c r="S4" s="113"/>
      <c r="T4" s="113"/>
      <c r="U4" s="113"/>
      <c r="V4" s="113"/>
      <c r="W4" s="113"/>
      <c r="X4" s="113"/>
      <c r="Y4" s="113"/>
      <c r="Z4" s="113"/>
    </row>
    <row r="5" spans="1:26" ht="25.35" customHeight="1" x14ac:dyDescent="0.2">
      <c r="A5" s="111" t="s">
        <v>54</v>
      </c>
      <c r="B5" s="66"/>
      <c r="C5" s="66"/>
      <c r="D5" s="66"/>
      <c r="E5" s="66"/>
      <c r="F5" s="66"/>
      <c r="G5" s="66"/>
      <c r="H5" s="66"/>
      <c r="I5" s="66"/>
      <c r="J5" s="66"/>
      <c r="K5" s="114" t="s">
        <v>55</v>
      </c>
      <c r="L5" s="66"/>
      <c r="M5" s="66"/>
      <c r="N5" s="66"/>
      <c r="O5" s="66"/>
      <c r="P5" s="66"/>
      <c r="Q5" s="66"/>
      <c r="R5" s="66"/>
      <c r="S5" s="66"/>
      <c r="T5" s="66"/>
      <c r="U5" s="66"/>
      <c r="V5" s="66"/>
      <c r="W5" s="66"/>
      <c r="X5" s="66"/>
      <c r="Y5" s="66"/>
      <c r="Z5" s="66"/>
    </row>
    <row r="6" spans="1:26" ht="25.35" customHeight="1" x14ac:dyDescent="0.2">
      <c r="A6" s="115" t="s">
        <v>56</v>
      </c>
      <c r="B6" s="66"/>
      <c r="C6" s="66"/>
      <c r="D6" s="66"/>
      <c r="E6" s="66"/>
      <c r="F6" s="66"/>
      <c r="G6" s="66"/>
      <c r="H6" s="66"/>
      <c r="I6" s="66"/>
      <c r="J6" s="66"/>
      <c r="K6" s="66"/>
      <c r="L6" s="66"/>
      <c r="M6" s="66"/>
      <c r="N6" s="66"/>
      <c r="O6" s="66"/>
      <c r="P6" s="66"/>
      <c r="Q6" s="66"/>
      <c r="R6" s="66"/>
      <c r="S6" s="66"/>
      <c r="T6" s="66"/>
      <c r="U6" s="66"/>
      <c r="V6" s="66"/>
      <c r="W6" s="66"/>
      <c r="X6" s="66"/>
      <c r="Y6" s="66"/>
      <c r="Z6" s="66"/>
    </row>
    <row r="7" spans="1:26" ht="25.5" customHeight="1" x14ac:dyDescent="0.2">
      <c r="A7" s="116" t="s">
        <v>57</v>
      </c>
      <c r="B7" s="117"/>
      <c r="C7" s="68"/>
      <c r="D7" s="2"/>
      <c r="E7" s="108" t="s">
        <v>58</v>
      </c>
      <c r="F7" s="110"/>
      <c r="G7" s="110"/>
      <c r="H7" s="110"/>
      <c r="I7" s="110"/>
      <c r="J7" s="110"/>
      <c r="K7" s="110"/>
      <c r="L7" s="110"/>
      <c r="M7" s="110"/>
      <c r="N7" s="110"/>
      <c r="O7" s="110"/>
      <c r="P7" s="110"/>
      <c r="Q7" s="110"/>
      <c r="R7" s="110"/>
      <c r="S7" s="83"/>
      <c r="T7" s="108" t="s">
        <v>59</v>
      </c>
      <c r="U7" s="110"/>
      <c r="V7" s="110"/>
      <c r="W7" s="110"/>
      <c r="X7" s="110"/>
      <c r="Y7" s="83"/>
      <c r="Z7" s="2"/>
    </row>
    <row r="8" spans="1:26" ht="33.200000000000003" customHeight="1" x14ac:dyDescent="0.2">
      <c r="A8" s="109"/>
      <c r="B8" s="66"/>
      <c r="C8" s="64"/>
      <c r="D8" s="6" t="s">
        <v>60</v>
      </c>
      <c r="E8" s="108" t="s">
        <v>61</v>
      </c>
      <c r="F8" s="110"/>
      <c r="G8" s="110"/>
      <c r="H8" s="110"/>
      <c r="I8" s="110"/>
      <c r="J8" s="83"/>
      <c r="K8" s="108" t="s">
        <v>62</v>
      </c>
      <c r="L8" s="110"/>
      <c r="M8" s="110"/>
      <c r="N8" s="110"/>
      <c r="O8" s="110"/>
      <c r="P8" s="83"/>
      <c r="Q8" s="108" t="s">
        <v>63</v>
      </c>
      <c r="R8" s="110"/>
      <c r="S8" s="83"/>
      <c r="T8" s="108" t="s">
        <v>64</v>
      </c>
      <c r="U8" s="83"/>
      <c r="V8" s="24"/>
      <c r="W8" s="2"/>
      <c r="X8" s="108" t="s">
        <v>65</v>
      </c>
      <c r="Y8" s="83"/>
      <c r="Z8" s="6"/>
    </row>
    <row r="9" spans="1:26" ht="76.5" x14ac:dyDescent="0.2">
      <c r="A9" s="107"/>
      <c r="B9" s="65"/>
      <c r="C9" s="61"/>
      <c r="D9" s="8"/>
      <c r="E9" s="108" t="s">
        <v>66</v>
      </c>
      <c r="F9" s="83"/>
      <c r="G9" s="105" t="s">
        <v>67</v>
      </c>
      <c r="H9" s="83"/>
      <c r="I9" s="105" t="s">
        <v>68</v>
      </c>
      <c r="J9" s="83"/>
      <c r="K9" s="108" t="s">
        <v>66</v>
      </c>
      <c r="L9" s="83"/>
      <c r="M9" s="105" t="s">
        <v>67</v>
      </c>
      <c r="N9" s="83"/>
      <c r="O9" s="105" t="s">
        <v>68</v>
      </c>
      <c r="P9" s="83"/>
      <c r="Q9" s="5" t="s">
        <v>66</v>
      </c>
      <c r="R9" s="11" t="s">
        <v>67</v>
      </c>
      <c r="S9" s="11" t="s">
        <v>68</v>
      </c>
      <c r="T9" s="5" t="s">
        <v>69</v>
      </c>
      <c r="U9" s="11" t="s">
        <v>70</v>
      </c>
      <c r="V9" s="25" t="s">
        <v>71</v>
      </c>
      <c r="W9" s="12" t="s">
        <v>72</v>
      </c>
      <c r="X9" s="11" t="s">
        <v>73</v>
      </c>
      <c r="Y9" s="11" t="s">
        <v>74</v>
      </c>
      <c r="Z9" s="12" t="s">
        <v>75</v>
      </c>
    </row>
    <row r="10" spans="1:26" ht="13.35" customHeight="1" x14ac:dyDescent="0.2">
      <c r="A10" s="13" t="s">
        <v>76</v>
      </c>
      <c r="B10" s="13" t="s">
        <v>77</v>
      </c>
      <c r="C10" s="13" t="s">
        <v>78</v>
      </c>
      <c r="D10" s="13" t="s">
        <v>79</v>
      </c>
      <c r="E10" s="106" t="s">
        <v>80</v>
      </c>
      <c r="F10" s="83"/>
      <c r="G10" s="106" t="s">
        <v>81</v>
      </c>
      <c r="H10" s="83"/>
      <c r="I10" s="106" t="s">
        <v>82</v>
      </c>
      <c r="J10" s="83"/>
      <c r="K10" s="106" t="s">
        <v>83</v>
      </c>
      <c r="L10" s="83"/>
      <c r="M10" s="106" t="s">
        <v>84</v>
      </c>
      <c r="N10" s="83"/>
      <c r="O10" s="106" t="s">
        <v>85</v>
      </c>
      <c r="P10" s="83"/>
      <c r="Q10" s="13" t="s">
        <v>86</v>
      </c>
      <c r="R10" s="13" t="s">
        <v>87</v>
      </c>
      <c r="S10" s="13" t="s">
        <v>88</v>
      </c>
      <c r="T10" s="13" t="s">
        <v>89</v>
      </c>
      <c r="U10" s="13" t="s">
        <v>90</v>
      </c>
      <c r="V10" s="26" t="s">
        <v>91</v>
      </c>
      <c r="W10" s="13" t="s">
        <v>92</v>
      </c>
      <c r="X10" s="13" t="s">
        <v>93</v>
      </c>
      <c r="Y10" s="13" t="s">
        <v>94</v>
      </c>
      <c r="Z10" s="13" t="s">
        <v>95</v>
      </c>
    </row>
    <row r="11" spans="1:26" x14ac:dyDescent="0.2">
      <c r="A11" s="54" t="s">
        <v>96</v>
      </c>
      <c r="B11" s="54" t="s">
        <v>97</v>
      </c>
      <c r="C11" s="54" t="s">
        <v>98</v>
      </c>
      <c r="D11" s="54"/>
      <c r="E11" s="15"/>
      <c r="F11" s="3"/>
      <c r="G11" s="3"/>
      <c r="H11" s="3"/>
      <c r="I11" s="3"/>
      <c r="J11" s="4"/>
      <c r="K11" s="15"/>
      <c r="L11" s="3"/>
      <c r="M11" s="3"/>
      <c r="N11" s="3"/>
      <c r="O11" s="3"/>
      <c r="P11" s="4"/>
      <c r="Q11" s="15"/>
      <c r="R11" s="3"/>
      <c r="S11" s="4"/>
      <c r="T11" s="56">
        <f t="shared" ref="T11:Y11" si="0">T13+T194+T295</f>
        <v>2519350</v>
      </c>
      <c r="U11" s="56">
        <f t="shared" si="0"/>
        <v>2454570.9</v>
      </c>
      <c r="V11" s="58">
        <f t="shared" si="0"/>
        <v>2714203.7000000007</v>
      </c>
      <c r="W11" s="56">
        <f t="shared" si="0"/>
        <v>1827956.7000000002</v>
      </c>
      <c r="X11" s="56">
        <f t="shared" si="0"/>
        <v>1777706.8000000005</v>
      </c>
      <c r="Y11" s="56">
        <f t="shared" si="0"/>
        <v>1777707.9000000004</v>
      </c>
      <c r="Z11" s="54"/>
    </row>
    <row r="12" spans="1:26" x14ac:dyDescent="0.2">
      <c r="A12" s="55"/>
      <c r="B12" s="55"/>
      <c r="C12" s="55"/>
      <c r="D12" s="55"/>
      <c r="E12" s="16"/>
      <c r="F12" s="9"/>
      <c r="G12" s="9"/>
      <c r="H12" s="9"/>
      <c r="I12" s="9"/>
      <c r="J12" s="10"/>
      <c r="K12" s="16"/>
      <c r="L12" s="9"/>
      <c r="M12" s="9"/>
      <c r="N12" s="9"/>
      <c r="O12" s="9"/>
      <c r="P12" s="10"/>
      <c r="Q12" s="16"/>
      <c r="R12" s="9"/>
      <c r="S12" s="10"/>
      <c r="T12" s="55"/>
      <c r="U12" s="55"/>
      <c r="V12" s="59"/>
      <c r="W12" s="55"/>
      <c r="X12" s="55"/>
      <c r="Y12" s="55"/>
      <c r="Z12" s="55"/>
    </row>
    <row r="13" spans="1:26" x14ac:dyDescent="0.2">
      <c r="A13" s="54" t="s">
        <v>99</v>
      </c>
      <c r="B13" s="54" t="s">
        <v>100</v>
      </c>
      <c r="C13" s="54" t="s">
        <v>101</v>
      </c>
      <c r="D13" s="54"/>
      <c r="E13" s="15"/>
      <c r="F13" s="3"/>
      <c r="G13" s="3"/>
      <c r="H13" s="3"/>
      <c r="I13" s="3"/>
      <c r="J13" s="4"/>
      <c r="K13" s="15"/>
      <c r="L13" s="3"/>
      <c r="M13" s="3"/>
      <c r="N13" s="3"/>
      <c r="O13" s="3"/>
      <c r="P13" s="4"/>
      <c r="Q13" s="15"/>
      <c r="R13" s="3"/>
      <c r="S13" s="4"/>
      <c r="T13" s="56">
        <f t="shared" ref="T13:Y13" si="1">SUM(T15:T193)</f>
        <v>1628588.5</v>
      </c>
      <c r="U13" s="56">
        <f t="shared" si="1"/>
        <v>1581417.0999999999</v>
      </c>
      <c r="V13" s="58">
        <f>SUM(V15:V193)</f>
        <v>1655146.5000000002</v>
      </c>
      <c r="W13" s="56">
        <f t="shared" si="1"/>
        <v>773896.10000000009</v>
      </c>
      <c r="X13" s="56">
        <f t="shared" si="1"/>
        <v>772972.00000000023</v>
      </c>
      <c r="Y13" s="56">
        <f t="shared" si="1"/>
        <v>772973.10000000021</v>
      </c>
      <c r="Z13" s="54"/>
    </row>
    <row r="14" spans="1:26" x14ac:dyDescent="0.2">
      <c r="A14" s="55"/>
      <c r="B14" s="55"/>
      <c r="C14" s="55"/>
      <c r="D14" s="55"/>
      <c r="E14" s="16"/>
      <c r="F14" s="9"/>
      <c r="G14" s="9"/>
      <c r="H14" s="9"/>
      <c r="I14" s="9"/>
      <c r="J14" s="10"/>
      <c r="K14" s="16"/>
      <c r="L14" s="9"/>
      <c r="M14" s="9"/>
      <c r="N14" s="9"/>
      <c r="O14" s="9"/>
      <c r="P14" s="10"/>
      <c r="Q14" s="16"/>
      <c r="R14" s="9"/>
      <c r="S14" s="10"/>
      <c r="T14" s="55"/>
      <c r="U14" s="55"/>
      <c r="V14" s="59"/>
      <c r="W14" s="55"/>
      <c r="X14" s="55"/>
      <c r="Y14" s="55"/>
      <c r="Z14" s="55"/>
    </row>
    <row r="15" spans="1:26" x14ac:dyDescent="0.2">
      <c r="A15" s="54" t="s">
        <v>102</v>
      </c>
      <c r="B15" s="54" t="s">
        <v>103</v>
      </c>
      <c r="C15" s="54" t="s">
        <v>104</v>
      </c>
      <c r="D15" s="54" t="s">
        <v>105</v>
      </c>
      <c r="E15" s="15"/>
      <c r="F15" s="3"/>
      <c r="G15" s="3"/>
      <c r="H15" s="3"/>
      <c r="I15" s="3"/>
      <c r="J15" s="4"/>
      <c r="K15" s="15"/>
      <c r="L15" s="54" t="s">
        <v>106</v>
      </c>
      <c r="M15" s="68"/>
      <c r="N15" s="67" t="s">
        <v>107</v>
      </c>
      <c r="O15" s="68"/>
      <c r="P15" s="67" t="s">
        <v>108</v>
      </c>
      <c r="Q15" s="15"/>
      <c r="R15" s="3"/>
      <c r="S15" s="4"/>
      <c r="T15" s="56">
        <v>59015.1</v>
      </c>
      <c r="U15" s="56">
        <v>57820.2</v>
      </c>
      <c r="V15" s="58">
        <f>1331+21765.3+231.5+100.8+2789+2624+172.1+5210.2+ 5843+370+1627.6+2324.3+8023.4+120+297.9+246.6+3398.8</f>
        <v>56475.5</v>
      </c>
      <c r="W15" s="56">
        <f>1280.2+22044.2+2044.4+2532+200+200+5320+5566+8+2656.4+2412.2+8418+5376+100</f>
        <v>58157.4</v>
      </c>
      <c r="X15" s="56">
        <f>1282.1+23347.2+802.4+1866.2+200+200+5319.8+5565.9+8+1938.3+2427.8+8418+3657.2+100</f>
        <v>55132.900000000009</v>
      </c>
      <c r="Y15" s="56">
        <f>1282.2+23347.2+802.4+1866.2+200+200+5319.8+5565.9+8+1938.3+2427.8+8417.9+3657.2+100</f>
        <v>55132.900000000009</v>
      </c>
      <c r="Z15" s="54"/>
    </row>
    <row r="16" spans="1:26" x14ac:dyDescent="0.2">
      <c r="A16" s="57"/>
      <c r="B16" s="57"/>
      <c r="C16" s="57"/>
      <c r="D16" s="103"/>
      <c r="E16" s="18"/>
      <c r="F16" s="60" t="s">
        <v>109</v>
      </c>
      <c r="G16" s="64"/>
      <c r="H16" s="60" t="s">
        <v>110</v>
      </c>
      <c r="I16" s="64"/>
      <c r="J16" s="60" t="s">
        <v>111</v>
      </c>
      <c r="K16" s="18"/>
      <c r="L16" s="69"/>
      <c r="M16" s="64"/>
      <c r="N16" s="66"/>
      <c r="O16" s="64"/>
      <c r="P16" s="64"/>
      <c r="Q16" s="18"/>
      <c r="S16" s="7"/>
      <c r="T16" s="57"/>
      <c r="U16" s="57"/>
      <c r="V16" s="63"/>
      <c r="W16" s="57"/>
      <c r="X16" s="57"/>
      <c r="Y16" s="57"/>
      <c r="Z16" s="57"/>
    </row>
    <row r="17" spans="1:26" x14ac:dyDescent="0.2">
      <c r="A17" s="57"/>
      <c r="B17" s="57"/>
      <c r="C17" s="57"/>
      <c r="D17" s="103"/>
      <c r="E17" s="18"/>
      <c r="F17" s="66"/>
      <c r="G17" s="64"/>
      <c r="H17" s="66"/>
      <c r="I17" s="64"/>
      <c r="J17" s="64"/>
      <c r="K17" s="18"/>
      <c r="L17" s="70"/>
      <c r="M17" s="61"/>
      <c r="N17" s="65"/>
      <c r="O17" s="61"/>
      <c r="P17" s="61"/>
      <c r="Q17" s="54" t="s">
        <v>0</v>
      </c>
      <c r="R17" s="54"/>
      <c r="S17" s="54" t="s">
        <v>112</v>
      </c>
      <c r="T17" s="57"/>
      <c r="U17" s="57"/>
      <c r="V17" s="63"/>
      <c r="W17" s="57"/>
      <c r="X17" s="57"/>
      <c r="Y17" s="57"/>
      <c r="Z17" s="57"/>
    </row>
    <row r="18" spans="1:26" ht="17.25" customHeight="1" x14ac:dyDescent="0.2">
      <c r="A18" s="57"/>
      <c r="B18" s="57"/>
      <c r="C18" s="57"/>
      <c r="D18" s="103"/>
      <c r="E18" s="18"/>
      <c r="F18" s="65"/>
      <c r="G18" s="61"/>
      <c r="H18" s="65"/>
      <c r="I18" s="61"/>
      <c r="J18" s="61"/>
      <c r="K18" s="18"/>
      <c r="L18" s="54" t="s">
        <v>1</v>
      </c>
      <c r="M18" s="68"/>
      <c r="N18" s="67" t="s">
        <v>107</v>
      </c>
      <c r="O18" s="68"/>
      <c r="P18" s="67" t="s">
        <v>113</v>
      </c>
      <c r="Q18" s="57"/>
      <c r="R18" s="57"/>
      <c r="S18" s="57"/>
      <c r="T18" s="57"/>
      <c r="U18" s="57"/>
      <c r="V18" s="63"/>
      <c r="W18" s="57"/>
      <c r="X18" s="57"/>
      <c r="Y18" s="57"/>
      <c r="Z18" s="57"/>
    </row>
    <row r="19" spans="1:26" x14ac:dyDescent="0.2">
      <c r="A19" s="57"/>
      <c r="B19" s="57"/>
      <c r="C19" s="57"/>
      <c r="D19" s="103"/>
      <c r="E19" s="18"/>
      <c r="F19" s="60" t="s">
        <v>114</v>
      </c>
      <c r="G19" s="64"/>
      <c r="H19" s="60" t="s">
        <v>115</v>
      </c>
      <c r="I19" s="64"/>
      <c r="J19" s="60" t="s">
        <v>116</v>
      </c>
      <c r="K19" s="18"/>
      <c r="L19" s="69"/>
      <c r="M19" s="64"/>
      <c r="N19" s="66"/>
      <c r="O19" s="64"/>
      <c r="P19" s="64"/>
      <c r="Q19" s="55"/>
      <c r="R19" s="55"/>
      <c r="S19" s="55"/>
      <c r="T19" s="57"/>
      <c r="U19" s="57"/>
      <c r="V19" s="63"/>
      <c r="W19" s="57"/>
      <c r="X19" s="57"/>
      <c r="Y19" s="57"/>
      <c r="Z19" s="57"/>
    </row>
    <row r="20" spans="1:26" x14ac:dyDescent="0.2">
      <c r="A20" s="57"/>
      <c r="B20" s="57"/>
      <c r="C20" s="57"/>
      <c r="D20" s="103"/>
      <c r="E20" s="18"/>
      <c r="F20" s="65"/>
      <c r="G20" s="61"/>
      <c r="H20" s="65"/>
      <c r="I20" s="61"/>
      <c r="J20" s="61"/>
      <c r="K20" s="18"/>
      <c r="L20" s="69"/>
      <c r="M20" s="64"/>
      <c r="N20" s="66"/>
      <c r="O20" s="64"/>
      <c r="P20" s="64"/>
      <c r="Q20" s="18"/>
      <c r="S20" s="7"/>
      <c r="T20" s="57"/>
      <c r="U20" s="57"/>
      <c r="V20" s="63"/>
      <c r="W20" s="57"/>
      <c r="X20" s="57"/>
      <c r="Y20" s="57"/>
      <c r="Z20" s="57"/>
    </row>
    <row r="21" spans="1:26" x14ac:dyDescent="0.2">
      <c r="A21" s="57"/>
      <c r="B21" s="57"/>
      <c r="C21" s="57"/>
      <c r="D21" s="103"/>
      <c r="E21" s="18"/>
      <c r="F21" s="60" t="s">
        <v>114</v>
      </c>
      <c r="G21" s="64"/>
      <c r="H21" s="60" t="s">
        <v>117</v>
      </c>
      <c r="I21" s="64"/>
      <c r="J21" s="60" t="s">
        <v>116</v>
      </c>
      <c r="K21" s="18"/>
      <c r="L21" s="70"/>
      <c r="M21" s="61"/>
      <c r="N21" s="65"/>
      <c r="O21" s="61"/>
      <c r="P21" s="61"/>
      <c r="Q21" s="18"/>
      <c r="S21" s="7"/>
      <c r="T21" s="57"/>
      <c r="U21" s="57"/>
      <c r="V21" s="63"/>
      <c r="W21" s="57"/>
      <c r="X21" s="57"/>
      <c r="Y21" s="57"/>
      <c r="Z21" s="57"/>
    </row>
    <row r="22" spans="1:26" x14ac:dyDescent="0.2">
      <c r="A22" s="57"/>
      <c r="B22" s="57"/>
      <c r="C22" s="57"/>
      <c r="D22" s="103"/>
      <c r="E22" s="18"/>
      <c r="F22" s="65"/>
      <c r="G22" s="61"/>
      <c r="H22" s="65"/>
      <c r="I22" s="61"/>
      <c r="J22" s="61"/>
      <c r="K22" s="18"/>
      <c r="P22" s="7"/>
      <c r="Q22" s="18"/>
      <c r="S22" s="7"/>
      <c r="T22" s="57"/>
      <c r="U22" s="57"/>
      <c r="V22" s="63"/>
      <c r="W22" s="57"/>
      <c r="X22" s="57"/>
      <c r="Y22" s="57"/>
      <c r="Z22" s="57"/>
    </row>
    <row r="23" spans="1:26" ht="148.5" x14ac:dyDescent="0.2">
      <c r="A23" s="57"/>
      <c r="B23" s="57"/>
      <c r="C23" s="57"/>
      <c r="D23" s="103"/>
      <c r="E23" s="18"/>
      <c r="F23" s="60" t="s">
        <v>118</v>
      </c>
      <c r="G23" s="61"/>
      <c r="H23" s="60" t="s">
        <v>119</v>
      </c>
      <c r="I23" s="61"/>
      <c r="J23" s="19" t="s">
        <v>120</v>
      </c>
      <c r="K23" s="18"/>
      <c r="P23" s="27"/>
      <c r="Q23" s="28" t="s">
        <v>498</v>
      </c>
      <c r="R23" s="29"/>
      <c r="S23" s="28" t="s">
        <v>522</v>
      </c>
      <c r="T23" s="64"/>
      <c r="U23" s="57"/>
      <c r="V23" s="63"/>
      <c r="W23" s="57"/>
      <c r="X23" s="57"/>
      <c r="Y23" s="57"/>
      <c r="Z23" s="57"/>
    </row>
    <row r="24" spans="1:26" ht="229.5" x14ac:dyDescent="0.2">
      <c r="A24" s="57"/>
      <c r="B24" s="57"/>
      <c r="C24" s="57"/>
      <c r="D24" s="103"/>
      <c r="E24" s="18"/>
      <c r="F24" s="60" t="s">
        <v>118</v>
      </c>
      <c r="G24" s="61"/>
      <c r="H24" s="60" t="s">
        <v>121</v>
      </c>
      <c r="I24" s="61"/>
      <c r="J24" s="19" t="s">
        <v>120</v>
      </c>
      <c r="K24" s="18"/>
      <c r="P24" s="7"/>
      <c r="Q24" s="52" t="s">
        <v>556</v>
      </c>
      <c r="R24" s="48"/>
      <c r="S24" s="53" t="s">
        <v>557</v>
      </c>
      <c r="T24" s="64"/>
      <c r="U24" s="57"/>
      <c r="V24" s="63"/>
      <c r="W24" s="57"/>
      <c r="X24" s="57"/>
      <c r="Y24" s="57"/>
      <c r="Z24" s="57"/>
    </row>
    <row r="25" spans="1:26" ht="27" x14ac:dyDescent="0.2">
      <c r="A25" s="57"/>
      <c r="B25" s="57"/>
      <c r="C25" s="57"/>
      <c r="D25" s="103"/>
      <c r="E25" s="18"/>
      <c r="F25" s="60" t="s">
        <v>118</v>
      </c>
      <c r="G25" s="61"/>
      <c r="H25" s="60" t="s">
        <v>122</v>
      </c>
      <c r="I25" s="61"/>
      <c r="J25" s="19" t="s">
        <v>120</v>
      </c>
      <c r="K25" s="18"/>
      <c r="P25" s="7"/>
      <c r="Q25" s="46"/>
      <c r="R25" s="49"/>
      <c r="S25" s="51"/>
      <c r="T25" s="64"/>
      <c r="U25" s="57"/>
      <c r="V25" s="63"/>
      <c r="W25" s="57"/>
      <c r="X25" s="57"/>
      <c r="Y25" s="57"/>
      <c r="Z25" s="57"/>
    </row>
    <row r="26" spans="1:26" ht="27" x14ac:dyDescent="0.2">
      <c r="A26" s="55"/>
      <c r="B26" s="55"/>
      <c r="C26" s="55"/>
      <c r="D26" s="104"/>
      <c r="E26" s="16"/>
      <c r="F26" s="60" t="s">
        <v>118</v>
      </c>
      <c r="G26" s="61"/>
      <c r="H26" s="60" t="s">
        <v>123</v>
      </c>
      <c r="I26" s="61"/>
      <c r="J26" s="19" t="s">
        <v>120</v>
      </c>
      <c r="K26" s="16"/>
      <c r="L26" s="9"/>
      <c r="M26" s="9"/>
      <c r="N26" s="9"/>
      <c r="O26" s="9"/>
      <c r="P26" s="10"/>
      <c r="Q26" s="47"/>
      <c r="R26" s="50"/>
      <c r="S26" s="50"/>
      <c r="T26" s="61"/>
      <c r="U26" s="55"/>
      <c r="V26" s="59"/>
      <c r="W26" s="55"/>
      <c r="X26" s="55"/>
      <c r="Y26" s="55"/>
      <c r="Z26" s="55"/>
    </row>
    <row r="27" spans="1:26" x14ac:dyDescent="0.2">
      <c r="A27" s="54" t="s">
        <v>124</v>
      </c>
      <c r="B27" s="54" t="s">
        <v>558</v>
      </c>
      <c r="C27" s="54" t="s">
        <v>125</v>
      </c>
      <c r="D27" s="54" t="s">
        <v>497</v>
      </c>
      <c r="E27" s="15"/>
      <c r="F27" s="3"/>
      <c r="G27" s="3"/>
      <c r="H27" s="3"/>
      <c r="I27" s="3"/>
      <c r="J27" s="4"/>
      <c r="K27" s="15"/>
      <c r="L27" s="54" t="s">
        <v>2</v>
      </c>
      <c r="M27" s="68"/>
      <c r="N27" s="67" t="s">
        <v>107</v>
      </c>
      <c r="O27" s="68"/>
      <c r="P27" s="67" t="s">
        <v>126</v>
      </c>
      <c r="Q27" s="15"/>
      <c r="R27" s="3"/>
      <c r="S27" s="4"/>
      <c r="T27" s="56">
        <f>2220.1+35590.5+7987.9+7550.2</f>
        <v>53348.7</v>
      </c>
      <c r="U27" s="56">
        <f>2220.1+34830.4+7957.5+7244.7</f>
        <v>52252.7</v>
      </c>
      <c r="V27" s="58">
        <f>4291.9+7720.6+7663.2+35031.4</f>
        <v>54707.100000000006</v>
      </c>
      <c r="W27" s="56">
        <f>4305.8+35200.9+7733.4+7684.5</f>
        <v>54924.600000000006</v>
      </c>
      <c r="X27" s="56">
        <f>4331.1+35200.9+7733.4+7626.6</f>
        <v>54892</v>
      </c>
      <c r="Y27" s="56">
        <f>4331.1+35200.9+7733.4+7626.6</f>
        <v>54892</v>
      </c>
      <c r="Z27" s="54"/>
    </row>
    <row r="28" spans="1:26" x14ac:dyDescent="0.2">
      <c r="A28" s="57"/>
      <c r="B28" s="57"/>
      <c r="C28" s="57"/>
      <c r="D28" s="57"/>
      <c r="E28" s="18"/>
      <c r="F28" s="60" t="s">
        <v>118</v>
      </c>
      <c r="G28" s="64"/>
      <c r="H28" s="60" t="s">
        <v>127</v>
      </c>
      <c r="I28" s="64"/>
      <c r="J28" s="60" t="s">
        <v>120</v>
      </c>
      <c r="K28" s="18"/>
      <c r="L28" s="69"/>
      <c r="M28" s="64"/>
      <c r="N28" s="66"/>
      <c r="O28" s="64"/>
      <c r="P28" s="64"/>
      <c r="Q28" s="18"/>
      <c r="S28" s="7"/>
      <c r="T28" s="57"/>
      <c r="U28" s="57"/>
      <c r="V28" s="63"/>
      <c r="W28" s="57"/>
      <c r="X28" s="57"/>
      <c r="Y28" s="57"/>
      <c r="Z28" s="57"/>
    </row>
    <row r="29" spans="1:26" ht="210" customHeight="1" x14ac:dyDescent="0.2">
      <c r="A29" s="57"/>
      <c r="B29" s="57"/>
      <c r="C29" s="57"/>
      <c r="D29" s="57"/>
      <c r="E29" s="18"/>
      <c r="F29" s="66"/>
      <c r="G29" s="64"/>
      <c r="H29" s="66"/>
      <c r="I29" s="64"/>
      <c r="J29" s="64"/>
      <c r="K29" s="18"/>
      <c r="L29" s="70"/>
      <c r="M29" s="61"/>
      <c r="N29" s="65"/>
      <c r="O29" s="61"/>
      <c r="P29" s="61"/>
      <c r="Q29" s="54" t="s">
        <v>128</v>
      </c>
      <c r="R29" s="54"/>
      <c r="S29" s="54" t="s">
        <v>129</v>
      </c>
      <c r="T29" s="57"/>
      <c r="U29" s="57"/>
      <c r="V29" s="63"/>
      <c r="W29" s="57"/>
      <c r="X29" s="57"/>
      <c r="Y29" s="57"/>
      <c r="Z29" s="57"/>
    </row>
    <row r="30" spans="1:26" x14ac:dyDescent="0.2">
      <c r="A30" s="57"/>
      <c r="B30" s="57"/>
      <c r="C30" s="57"/>
      <c r="D30" s="57"/>
      <c r="E30" s="18"/>
      <c r="F30" s="65"/>
      <c r="G30" s="61"/>
      <c r="H30" s="65"/>
      <c r="I30" s="61"/>
      <c r="J30" s="61"/>
      <c r="K30" s="18"/>
      <c r="P30" s="7"/>
      <c r="Q30" s="57"/>
      <c r="R30" s="57"/>
      <c r="S30" s="57"/>
      <c r="T30" s="57"/>
      <c r="U30" s="57"/>
      <c r="V30" s="63"/>
      <c r="W30" s="57"/>
      <c r="X30" s="57"/>
      <c r="Y30" s="57"/>
      <c r="Z30" s="57"/>
    </row>
    <row r="31" spans="1:26" x14ac:dyDescent="0.2">
      <c r="A31" s="57"/>
      <c r="B31" s="57"/>
      <c r="C31" s="57"/>
      <c r="D31" s="57"/>
      <c r="E31" s="18"/>
      <c r="J31" s="7"/>
      <c r="K31" s="18"/>
      <c r="P31" s="7"/>
      <c r="Q31" s="55"/>
      <c r="R31" s="55"/>
      <c r="S31" s="55"/>
      <c r="T31" s="57"/>
      <c r="U31" s="57"/>
      <c r="V31" s="63"/>
      <c r="W31" s="57"/>
      <c r="X31" s="57"/>
      <c r="Y31" s="57"/>
      <c r="Z31" s="57"/>
    </row>
    <row r="32" spans="1:26" ht="103.5" customHeight="1" x14ac:dyDescent="0.2">
      <c r="A32" s="55"/>
      <c r="B32" s="55"/>
      <c r="C32" s="55"/>
      <c r="D32" s="55"/>
      <c r="E32" s="16"/>
      <c r="F32" s="9"/>
      <c r="G32" s="9"/>
      <c r="H32" s="9"/>
      <c r="I32" s="9"/>
      <c r="J32" s="10"/>
      <c r="K32" s="16"/>
      <c r="L32" s="9"/>
      <c r="M32" s="9"/>
      <c r="N32" s="9"/>
      <c r="O32" s="9"/>
      <c r="P32" s="10"/>
      <c r="Q32" s="14" t="s">
        <v>130</v>
      </c>
      <c r="R32" s="14"/>
      <c r="S32" s="14" t="s">
        <v>131</v>
      </c>
      <c r="T32" s="55"/>
      <c r="U32" s="55"/>
      <c r="V32" s="59"/>
      <c r="W32" s="55"/>
      <c r="X32" s="55"/>
      <c r="Y32" s="55"/>
      <c r="Z32" s="55"/>
    </row>
    <row r="33" spans="1:26" x14ac:dyDescent="0.2">
      <c r="A33" s="54" t="s">
        <v>132</v>
      </c>
      <c r="B33" s="54" t="s">
        <v>3</v>
      </c>
      <c r="C33" s="54" t="s">
        <v>133</v>
      </c>
      <c r="D33" s="54" t="s">
        <v>134</v>
      </c>
      <c r="E33" s="15"/>
      <c r="F33" s="3"/>
      <c r="G33" s="3"/>
      <c r="H33" s="3"/>
      <c r="I33" s="3"/>
      <c r="J33" s="4"/>
      <c r="K33" s="15"/>
      <c r="L33" s="54" t="s">
        <v>135</v>
      </c>
      <c r="M33" s="68"/>
      <c r="N33" s="67" t="s">
        <v>136</v>
      </c>
      <c r="O33" s="68"/>
      <c r="P33" s="67" t="s">
        <v>137</v>
      </c>
      <c r="Q33" s="15"/>
      <c r="R33" s="3"/>
      <c r="S33" s="4"/>
      <c r="T33" s="62">
        <v>3320</v>
      </c>
      <c r="U33" s="62">
        <v>3320</v>
      </c>
      <c r="V33" s="58"/>
      <c r="W33" s="62"/>
      <c r="X33" s="56"/>
      <c r="Y33" s="62"/>
      <c r="Z33" s="54"/>
    </row>
    <row r="34" spans="1:26" x14ac:dyDescent="0.2">
      <c r="A34" s="57"/>
      <c r="B34" s="57"/>
      <c r="C34" s="57"/>
      <c r="D34" s="57"/>
      <c r="E34" s="18"/>
      <c r="F34" s="60" t="s">
        <v>138</v>
      </c>
      <c r="G34" s="64"/>
      <c r="H34" s="60" t="s">
        <v>139</v>
      </c>
      <c r="I34" s="64"/>
      <c r="J34" s="60" t="s">
        <v>140</v>
      </c>
      <c r="K34" s="18"/>
      <c r="L34" s="69"/>
      <c r="M34" s="64"/>
      <c r="N34" s="66"/>
      <c r="O34" s="64"/>
      <c r="P34" s="64"/>
      <c r="Q34" s="18"/>
      <c r="S34" s="7"/>
      <c r="T34" s="57"/>
      <c r="U34" s="57"/>
      <c r="V34" s="63"/>
      <c r="W34" s="57"/>
      <c r="X34" s="57"/>
      <c r="Y34" s="57"/>
      <c r="Z34" s="57"/>
    </row>
    <row r="35" spans="1:26" x14ac:dyDescent="0.2">
      <c r="A35" s="57"/>
      <c r="B35" s="57"/>
      <c r="C35" s="57"/>
      <c r="D35" s="57"/>
      <c r="E35" s="18"/>
      <c r="F35" s="66"/>
      <c r="G35" s="64"/>
      <c r="H35" s="66"/>
      <c r="I35" s="64"/>
      <c r="J35" s="64"/>
      <c r="K35" s="18"/>
      <c r="L35" s="70"/>
      <c r="M35" s="61"/>
      <c r="N35" s="65"/>
      <c r="O35" s="61"/>
      <c r="P35" s="61"/>
      <c r="Q35" s="54" t="s">
        <v>141</v>
      </c>
      <c r="R35" s="54"/>
      <c r="S35" s="54" t="s">
        <v>523</v>
      </c>
      <c r="T35" s="57"/>
      <c r="U35" s="57"/>
      <c r="V35" s="63"/>
      <c r="W35" s="57"/>
      <c r="X35" s="57"/>
      <c r="Y35" s="57"/>
      <c r="Z35" s="57"/>
    </row>
    <row r="36" spans="1:26" x14ac:dyDescent="0.2">
      <c r="A36" s="57"/>
      <c r="B36" s="57"/>
      <c r="C36" s="57"/>
      <c r="D36" s="57"/>
      <c r="E36" s="18"/>
      <c r="F36" s="65"/>
      <c r="G36" s="61"/>
      <c r="H36" s="65"/>
      <c r="I36" s="61"/>
      <c r="J36" s="61"/>
      <c r="K36" s="18"/>
      <c r="L36" s="54" t="s">
        <v>135</v>
      </c>
      <c r="M36" s="68"/>
      <c r="N36" s="67" t="s">
        <v>142</v>
      </c>
      <c r="O36" s="68"/>
      <c r="P36" s="67" t="s">
        <v>137</v>
      </c>
      <c r="Q36" s="57"/>
      <c r="R36" s="57"/>
      <c r="S36" s="57"/>
      <c r="T36" s="57"/>
      <c r="U36" s="57"/>
      <c r="V36" s="63"/>
      <c r="W36" s="57"/>
      <c r="X36" s="57"/>
      <c r="Y36" s="57"/>
      <c r="Z36" s="57"/>
    </row>
    <row r="37" spans="1:26" x14ac:dyDescent="0.2">
      <c r="A37" s="57"/>
      <c r="B37" s="57"/>
      <c r="C37" s="57"/>
      <c r="D37" s="57"/>
      <c r="E37" s="18"/>
      <c r="F37" s="60" t="s">
        <v>118</v>
      </c>
      <c r="G37" s="64"/>
      <c r="H37" s="60" t="s">
        <v>143</v>
      </c>
      <c r="I37" s="64"/>
      <c r="J37" s="60" t="s">
        <v>120</v>
      </c>
      <c r="K37" s="18"/>
      <c r="L37" s="69"/>
      <c r="M37" s="64"/>
      <c r="N37" s="66"/>
      <c r="O37" s="64"/>
      <c r="P37" s="64"/>
      <c r="Q37" s="55"/>
      <c r="R37" s="55"/>
      <c r="S37" s="55"/>
      <c r="T37" s="57"/>
      <c r="U37" s="57"/>
      <c r="V37" s="63"/>
      <c r="W37" s="57"/>
      <c r="X37" s="57"/>
      <c r="Y37" s="57"/>
      <c r="Z37" s="57"/>
    </row>
    <row r="38" spans="1:26" x14ac:dyDescent="0.2">
      <c r="A38" s="57"/>
      <c r="B38" s="57"/>
      <c r="C38" s="57"/>
      <c r="D38" s="57"/>
      <c r="E38" s="18"/>
      <c r="F38" s="65"/>
      <c r="G38" s="61"/>
      <c r="H38" s="65"/>
      <c r="I38" s="61"/>
      <c r="J38" s="61"/>
      <c r="K38" s="18"/>
      <c r="L38" s="69"/>
      <c r="M38" s="64"/>
      <c r="N38" s="66"/>
      <c r="O38" s="64"/>
      <c r="P38" s="64"/>
      <c r="Q38" s="18"/>
      <c r="S38" s="7"/>
      <c r="T38" s="57"/>
      <c r="U38" s="57"/>
      <c r="V38" s="63"/>
      <c r="W38" s="57"/>
      <c r="X38" s="57"/>
      <c r="Y38" s="57"/>
      <c r="Z38" s="57"/>
    </row>
    <row r="39" spans="1:26" ht="21.75" customHeight="1" x14ac:dyDescent="0.2">
      <c r="A39" s="55"/>
      <c r="B39" s="55"/>
      <c r="C39" s="55"/>
      <c r="D39" s="55"/>
      <c r="E39" s="16"/>
      <c r="F39" s="9"/>
      <c r="G39" s="9"/>
      <c r="H39" s="9"/>
      <c r="I39" s="9"/>
      <c r="J39" s="10"/>
      <c r="K39" s="16"/>
      <c r="L39" s="70"/>
      <c r="M39" s="61"/>
      <c r="N39" s="65"/>
      <c r="O39" s="61"/>
      <c r="P39" s="61"/>
      <c r="Q39" s="16"/>
      <c r="R39" s="9"/>
      <c r="S39" s="10"/>
      <c r="T39" s="55"/>
      <c r="U39" s="55"/>
      <c r="V39" s="59"/>
      <c r="W39" s="55"/>
      <c r="X39" s="55"/>
      <c r="Y39" s="55"/>
      <c r="Z39" s="55"/>
    </row>
    <row r="40" spans="1:26" x14ac:dyDescent="0.2">
      <c r="A40" s="54" t="s">
        <v>144</v>
      </c>
      <c r="B40" s="54" t="s">
        <v>145</v>
      </c>
      <c r="C40" s="54" t="s">
        <v>146</v>
      </c>
      <c r="D40" s="54" t="s">
        <v>147</v>
      </c>
      <c r="E40" s="15"/>
      <c r="F40" s="3"/>
      <c r="G40" s="3"/>
      <c r="H40" s="3"/>
      <c r="I40" s="3"/>
      <c r="J40" s="4"/>
      <c r="K40" s="15"/>
      <c r="L40" s="3"/>
      <c r="M40" s="3"/>
      <c r="N40" s="3"/>
      <c r="O40" s="3"/>
      <c r="P40" s="4"/>
      <c r="Q40" s="15"/>
      <c r="R40" s="3"/>
      <c r="S40" s="4"/>
      <c r="T40" s="56">
        <v>1291.0999999999999</v>
      </c>
      <c r="U40" s="56">
        <v>1278.5999999999999</v>
      </c>
      <c r="V40" s="58">
        <v>1404.7</v>
      </c>
      <c r="W40" s="56"/>
      <c r="X40" s="56"/>
      <c r="Y40" s="56"/>
      <c r="Z40" s="54"/>
    </row>
    <row r="41" spans="1:26" x14ac:dyDescent="0.2">
      <c r="A41" s="57"/>
      <c r="B41" s="57"/>
      <c r="C41" s="57"/>
      <c r="D41" s="57"/>
      <c r="E41" s="18"/>
      <c r="F41" s="60" t="s">
        <v>118</v>
      </c>
      <c r="G41" s="64"/>
      <c r="H41" s="60" t="s">
        <v>148</v>
      </c>
      <c r="I41" s="64"/>
      <c r="J41" s="60" t="s">
        <v>120</v>
      </c>
      <c r="K41" s="18"/>
      <c r="P41" s="7"/>
      <c r="Q41" s="18"/>
      <c r="S41" s="7"/>
      <c r="T41" s="57"/>
      <c r="U41" s="57"/>
      <c r="V41" s="63"/>
      <c r="W41" s="57"/>
      <c r="X41" s="57"/>
      <c r="Y41" s="57"/>
      <c r="Z41" s="57"/>
    </row>
    <row r="42" spans="1:26" x14ac:dyDescent="0.2">
      <c r="A42" s="57"/>
      <c r="B42" s="57"/>
      <c r="C42" s="57"/>
      <c r="D42" s="57"/>
      <c r="E42" s="18"/>
      <c r="F42" s="65"/>
      <c r="G42" s="61"/>
      <c r="H42" s="65"/>
      <c r="I42" s="61"/>
      <c r="J42" s="61"/>
      <c r="K42" s="18"/>
      <c r="P42" s="7"/>
      <c r="Q42" s="54" t="s">
        <v>141</v>
      </c>
      <c r="R42" s="54"/>
      <c r="S42" s="54" t="s">
        <v>523</v>
      </c>
      <c r="T42" s="57"/>
      <c r="U42" s="57"/>
      <c r="V42" s="63"/>
      <c r="W42" s="57"/>
      <c r="X42" s="57"/>
      <c r="Y42" s="57"/>
      <c r="Z42" s="57"/>
    </row>
    <row r="43" spans="1:26" x14ac:dyDescent="0.2">
      <c r="A43" s="57"/>
      <c r="B43" s="57"/>
      <c r="C43" s="57"/>
      <c r="D43" s="57"/>
      <c r="E43" s="18"/>
      <c r="J43" s="7"/>
      <c r="K43" s="18"/>
      <c r="P43" s="7"/>
      <c r="Q43" s="55"/>
      <c r="R43" s="55"/>
      <c r="S43" s="55"/>
      <c r="T43" s="57"/>
      <c r="U43" s="57"/>
      <c r="V43" s="63"/>
      <c r="W43" s="57"/>
      <c r="X43" s="57"/>
      <c r="Y43" s="57"/>
      <c r="Z43" s="57"/>
    </row>
    <row r="44" spans="1:26" x14ac:dyDescent="0.2">
      <c r="A44" s="55"/>
      <c r="B44" s="55"/>
      <c r="C44" s="55"/>
      <c r="D44" s="55"/>
      <c r="E44" s="16"/>
      <c r="F44" s="9"/>
      <c r="G44" s="9"/>
      <c r="H44" s="9"/>
      <c r="I44" s="9"/>
      <c r="J44" s="10"/>
      <c r="K44" s="16"/>
      <c r="L44" s="9"/>
      <c r="M44" s="9"/>
      <c r="N44" s="9"/>
      <c r="O44" s="9"/>
      <c r="P44" s="10"/>
      <c r="Q44" s="16"/>
      <c r="R44" s="9"/>
      <c r="S44" s="10"/>
      <c r="T44" s="55"/>
      <c r="U44" s="55"/>
      <c r="V44" s="59"/>
      <c r="W44" s="55"/>
      <c r="X44" s="55"/>
      <c r="Y44" s="55"/>
      <c r="Z44" s="55"/>
    </row>
    <row r="45" spans="1:26" x14ac:dyDescent="0.2">
      <c r="A45" s="54" t="s">
        <v>149</v>
      </c>
      <c r="B45" s="54" t="s">
        <v>150</v>
      </c>
      <c r="C45" s="54" t="s">
        <v>151</v>
      </c>
      <c r="D45" s="54" t="s">
        <v>152</v>
      </c>
      <c r="E45" s="15"/>
      <c r="F45" s="3"/>
      <c r="G45" s="3"/>
      <c r="H45" s="3"/>
      <c r="I45" s="3"/>
      <c r="J45" s="4"/>
      <c r="K45" s="15"/>
      <c r="L45" s="3"/>
      <c r="M45" s="3"/>
      <c r="N45" s="3"/>
      <c r="O45" s="3"/>
      <c r="P45" s="4"/>
      <c r="Q45" s="15"/>
      <c r="R45" s="3"/>
      <c r="S45" s="4"/>
      <c r="T45" s="56">
        <f>12918.5+1290.4</f>
        <v>14208.9</v>
      </c>
      <c r="U45" s="56">
        <f>1281.2+12918.3</f>
        <v>14199.5</v>
      </c>
      <c r="V45" s="58">
        <f>11556.7+259.1+100+1+1263.9</f>
        <v>13180.7</v>
      </c>
      <c r="W45" s="56">
        <f>11404.3+2600+1259.6</f>
        <v>15263.9</v>
      </c>
      <c r="X45" s="56">
        <f>1251.1+6400+11404.3</f>
        <v>19055.400000000001</v>
      </c>
      <c r="Y45" s="56">
        <f>1251.1+11404.3+6400</f>
        <v>19055.400000000001</v>
      </c>
      <c r="Z45" s="54"/>
    </row>
    <row r="46" spans="1:26" ht="148.5" x14ac:dyDescent="0.2">
      <c r="A46" s="57"/>
      <c r="B46" s="57"/>
      <c r="C46" s="57"/>
      <c r="D46" s="57"/>
      <c r="E46" s="18"/>
      <c r="F46" s="60" t="s">
        <v>118</v>
      </c>
      <c r="G46" s="64"/>
      <c r="H46" s="60" t="s">
        <v>153</v>
      </c>
      <c r="I46" s="64"/>
      <c r="J46" s="60" t="s">
        <v>120</v>
      </c>
      <c r="K46" s="18"/>
      <c r="P46" s="7"/>
      <c r="Q46" s="28" t="s">
        <v>498</v>
      </c>
      <c r="R46" s="29"/>
      <c r="S46" s="28" t="s">
        <v>524</v>
      </c>
      <c r="T46" s="64"/>
      <c r="U46" s="57"/>
      <c r="V46" s="63"/>
      <c r="W46" s="57"/>
      <c r="X46" s="57"/>
      <c r="Y46" s="57"/>
      <c r="Z46" s="57"/>
    </row>
    <row r="47" spans="1:26" x14ac:dyDescent="0.2">
      <c r="A47" s="57"/>
      <c r="B47" s="57"/>
      <c r="C47" s="57"/>
      <c r="D47" s="57"/>
      <c r="E47" s="18"/>
      <c r="F47" s="65"/>
      <c r="G47" s="61"/>
      <c r="H47" s="65"/>
      <c r="I47" s="61"/>
      <c r="J47" s="61"/>
      <c r="K47" s="18"/>
      <c r="P47" s="7"/>
      <c r="Q47" s="54" t="s">
        <v>0</v>
      </c>
      <c r="R47" s="88"/>
      <c r="S47" s="88" t="s">
        <v>112</v>
      </c>
      <c r="T47" s="57"/>
      <c r="U47" s="57"/>
      <c r="V47" s="63"/>
      <c r="W47" s="57"/>
      <c r="X47" s="57"/>
      <c r="Y47" s="57"/>
      <c r="Z47" s="57"/>
    </row>
    <row r="48" spans="1:26" ht="72" customHeight="1" x14ac:dyDescent="0.2">
      <c r="A48" s="57"/>
      <c r="B48" s="57"/>
      <c r="C48" s="57"/>
      <c r="D48" s="57"/>
      <c r="E48" s="18"/>
      <c r="J48" s="7"/>
      <c r="K48" s="18"/>
      <c r="P48" s="7"/>
      <c r="Q48" s="55"/>
      <c r="R48" s="55"/>
      <c r="S48" s="55"/>
      <c r="T48" s="57"/>
      <c r="U48" s="57"/>
      <c r="V48" s="63"/>
      <c r="W48" s="57"/>
      <c r="X48" s="57"/>
      <c r="Y48" s="57"/>
      <c r="Z48" s="57"/>
    </row>
    <row r="49" spans="1:26" ht="108" x14ac:dyDescent="0.2">
      <c r="A49" s="55"/>
      <c r="B49" s="55"/>
      <c r="C49" s="55"/>
      <c r="D49" s="55"/>
      <c r="E49" s="16"/>
      <c r="F49" s="9"/>
      <c r="G49" s="9"/>
      <c r="H49" s="9"/>
      <c r="I49" s="9"/>
      <c r="J49" s="10"/>
      <c r="K49" s="16"/>
      <c r="L49" s="9"/>
      <c r="M49" s="9"/>
      <c r="N49" s="9"/>
      <c r="O49" s="9"/>
      <c r="P49" s="10"/>
      <c r="Q49" s="14" t="s">
        <v>154</v>
      </c>
      <c r="R49" s="14"/>
      <c r="S49" s="14" t="s">
        <v>406</v>
      </c>
      <c r="T49" s="55"/>
      <c r="U49" s="55"/>
      <c r="V49" s="59"/>
      <c r="W49" s="55"/>
      <c r="X49" s="55"/>
      <c r="Y49" s="55"/>
      <c r="Z49" s="55"/>
    </row>
    <row r="50" spans="1:26" x14ac:dyDescent="0.2">
      <c r="A50" s="54" t="s">
        <v>155</v>
      </c>
      <c r="B50" s="54" t="s">
        <v>156</v>
      </c>
      <c r="C50" s="54" t="s">
        <v>157</v>
      </c>
      <c r="D50" s="54" t="s">
        <v>158</v>
      </c>
      <c r="E50" s="15"/>
      <c r="F50" s="3"/>
      <c r="G50" s="3"/>
      <c r="H50" s="3"/>
      <c r="I50" s="3"/>
      <c r="J50" s="4"/>
      <c r="K50" s="15"/>
      <c r="L50" s="54" t="s">
        <v>4</v>
      </c>
      <c r="M50" s="68"/>
      <c r="N50" s="67" t="s">
        <v>107</v>
      </c>
      <c r="O50" s="68"/>
      <c r="P50" s="67" t="s">
        <v>108</v>
      </c>
      <c r="Q50" s="15"/>
      <c r="R50" s="3"/>
      <c r="S50" s="4"/>
      <c r="T50" s="56">
        <v>10406.200000000001</v>
      </c>
      <c r="U50" s="56">
        <v>9814</v>
      </c>
      <c r="V50" s="58">
        <v>10098.4</v>
      </c>
      <c r="W50" s="56">
        <f>9897.3+450+50</f>
        <v>10397.299999999999</v>
      </c>
      <c r="X50" s="56">
        <f>10146.8+437.8+50</f>
        <v>10634.599999999999</v>
      </c>
      <c r="Y50" s="56">
        <f>10146.8+237.8+50</f>
        <v>10434.599999999999</v>
      </c>
      <c r="Z50" s="54"/>
    </row>
    <row r="51" spans="1:26" x14ac:dyDescent="0.2">
      <c r="A51" s="57"/>
      <c r="B51" s="57"/>
      <c r="C51" s="57"/>
      <c r="D51" s="57"/>
      <c r="E51" s="18"/>
      <c r="F51" s="60" t="s">
        <v>159</v>
      </c>
      <c r="G51" s="64"/>
      <c r="H51" s="60" t="s">
        <v>160</v>
      </c>
      <c r="I51" s="64"/>
      <c r="J51" s="60" t="s">
        <v>161</v>
      </c>
      <c r="K51" s="18"/>
      <c r="L51" s="69"/>
      <c r="M51" s="64"/>
      <c r="N51" s="66"/>
      <c r="O51" s="64"/>
      <c r="P51" s="64"/>
      <c r="Q51" s="18"/>
      <c r="S51" s="7"/>
      <c r="T51" s="57"/>
      <c r="U51" s="57"/>
      <c r="V51" s="63"/>
      <c r="W51" s="57"/>
      <c r="X51" s="57"/>
      <c r="Y51" s="57"/>
      <c r="Z51" s="57"/>
    </row>
    <row r="52" spans="1:26" x14ac:dyDescent="0.2">
      <c r="A52" s="57"/>
      <c r="B52" s="57"/>
      <c r="C52" s="57"/>
      <c r="D52" s="57"/>
      <c r="E52" s="18"/>
      <c r="F52" s="66"/>
      <c r="G52" s="64"/>
      <c r="H52" s="66"/>
      <c r="I52" s="64"/>
      <c r="J52" s="64"/>
      <c r="K52" s="18"/>
      <c r="L52" s="70"/>
      <c r="M52" s="61"/>
      <c r="N52" s="65"/>
      <c r="O52" s="61"/>
      <c r="P52" s="61"/>
      <c r="Q52" s="54" t="s">
        <v>0</v>
      </c>
      <c r="R52" s="54"/>
      <c r="S52" s="54" t="s">
        <v>112</v>
      </c>
      <c r="T52" s="57"/>
      <c r="U52" s="57"/>
      <c r="V52" s="63"/>
      <c r="W52" s="57"/>
      <c r="X52" s="57"/>
      <c r="Y52" s="57"/>
      <c r="Z52" s="57"/>
    </row>
    <row r="53" spans="1:26" x14ac:dyDescent="0.2">
      <c r="A53" s="57"/>
      <c r="B53" s="57"/>
      <c r="C53" s="57"/>
      <c r="D53" s="57"/>
      <c r="E53" s="18"/>
      <c r="F53" s="65"/>
      <c r="G53" s="61"/>
      <c r="H53" s="65"/>
      <c r="I53" s="61"/>
      <c r="J53" s="61"/>
      <c r="K53" s="18"/>
      <c r="L53" s="54" t="s">
        <v>162</v>
      </c>
      <c r="M53" s="68"/>
      <c r="N53" s="67" t="s">
        <v>107</v>
      </c>
      <c r="O53" s="68"/>
      <c r="P53" s="67" t="s">
        <v>163</v>
      </c>
      <c r="Q53" s="57"/>
      <c r="R53" s="57"/>
      <c r="S53" s="57"/>
      <c r="T53" s="57"/>
      <c r="U53" s="57"/>
      <c r="V53" s="63"/>
      <c r="W53" s="57"/>
      <c r="X53" s="57"/>
      <c r="Y53" s="57"/>
      <c r="Z53" s="57"/>
    </row>
    <row r="54" spans="1:26" x14ac:dyDescent="0.2">
      <c r="A54" s="57"/>
      <c r="B54" s="57"/>
      <c r="C54" s="57"/>
      <c r="D54" s="57"/>
      <c r="E54" s="18"/>
      <c r="F54" s="60" t="s">
        <v>164</v>
      </c>
      <c r="G54" s="64"/>
      <c r="H54" s="60" t="s">
        <v>165</v>
      </c>
      <c r="I54" s="64"/>
      <c r="J54" s="60" t="s">
        <v>166</v>
      </c>
      <c r="K54" s="18"/>
      <c r="L54" s="69"/>
      <c r="M54" s="64"/>
      <c r="N54" s="66"/>
      <c r="O54" s="64"/>
      <c r="P54" s="64"/>
      <c r="Q54" s="55"/>
      <c r="R54" s="55"/>
      <c r="S54" s="55"/>
      <c r="T54" s="57"/>
      <c r="U54" s="57"/>
      <c r="V54" s="63"/>
      <c r="W54" s="57"/>
      <c r="X54" s="57"/>
      <c r="Y54" s="57"/>
      <c r="Z54" s="57"/>
    </row>
    <row r="55" spans="1:26" x14ac:dyDescent="0.2">
      <c r="A55" s="57"/>
      <c r="B55" s="57"/>
      <c r="C55" s="57"/>
      <c r="D55" s="57"/>
      <c r="E55" s="18"/>
      <c r="F55" s="65"/>
      <c r="G55" s="61"/>
      <c r="H55" s="65"/>
      <c r="I55" s="61"/>
      <c r="J55" s="61"/>
      <c r="K55" s="18"/>
      <c r="L55" s="69"/>
      <c r="M55" s="64"/>
      <c r="N55" s="66"/>
      <c r="O55" s="64"/>
      <c r="P55" s="64"/>
      <c r="Q55" s="54" t="s">
        <v>167</v>
      </c>
      <c r="R55" s="54"/>
      <c r="S55" s="54" t="s">
        <v>168</v>
      </c>
      <c r="T55" s="57"/>
      <c r="U55" s="57"/>
      <c r="V55" s="63"/>
      <c r="W55" s="57"/>
      <c r="X55" s="57"/>
      <c r="Y55" s="57"/>
      <c r="Z55" s="57"/>
    </row>
    <row r="56" spans="1:26" ht="102" customHeight="1" x14ac:dyDescent="0.2">
      <c r="A56" s="57"/>
      <c r="B56" s="57"/>
      <c r="C56" s="57"/>
      <c r="D56" s="57"/>
      <c r="E56" s="18"/>
      <c r="F56" s="60" t="s">
        <v>169</v>
      </c>
      <c r="G56" s="64"/>
      <c r="H56" s="60" t="s">
        <v>107</v>
      </c>
      <c r="I56" s="64"/>
      <c r="J56" s="60" t="s">
        <v>170</v>
      </c>
      <c r="K56" s="18"/>
      <c r="L56" s="69"/>
      <c r="M56" s="64"/>
      <c r="N56" s="66"/>
      <c r="O56" s="64"/>
      <c r="P56" s="64"/>
      <c r="Q56" s="55"/>
      <c r="R56" s="55"/>
      <c r="S56" s="55"/>
      <c r="T56" s="57"/>
      <c r="U56" s="57"/>
      <c r="V56" s="63"/>
      <c r="W56" s="57"/>
      <c r="X56" s="57"/>
      <c r="Y56" s="57"/>
      <c r="Z56" s="57"/>
    </row>
    <row r="57" spans="1:26" x14ac:dyDescent="0.2">
      <c r="A57" s="57"/>
      <c r="B57" s="57"/>
      <c r="C57" s="57"/>
      <c r="D57" s="57"/>
      <c r="E57" s="18"/>
      <c r="F57" s="66"/>
      <c r="G57" s="64"/>
      <c r="H57" s="66"/>
      <c r="I57" s="64"/>
      <c r="J57" s="64"/>
      <c r="K57" s="18"/>
      <c r="L57" s="70"/>
      <c r="M57" s="61"/>
      <c r="N57" s="65"/>
      <c r="O57" s="61"/>
      <c r="P57" s="61"/>
      <c r="Q57" s="18"/>
      <c r="S57" s="7"/>
      <c r="T57" s="57"/>
      <c r="U57" s="57"/>
      <c r="V57" s="63"/>
      <c r="W57" s="57"/>
      <c r="X57" s="57"/>
      <c r="Y57" s="57"/>
      <c r="Z57" s="57"/>
    </row>
    <row r="58" spans="1:26" x14ac:dyDescent="0.2">
      <c r="A58" s="57"/>
      <c r="B58" s="57"/>
      <c r="C58" s="57"/>
      <c r="D58" s="57"/>
      <c r="E58" s="18"/>
      <c r="F58" s="65"/>
      <c r="G58" s="61"/>
      <c r="H58" s="65"/>
      <c r="I58" s="61"/>
      <c r="J58" s="61"/>
      <c r="K58" s="18"/>
      <c r="L58" s="54" t="s">
        <v>171</v>
      </c>
      <c r="M58" s="68"/>
      <c r="N58" s="67" t="s">
        <v>107</v>
      </c>
      <c r="O58" s="68"/>
      <c r="P58" s="67" t="s">
        <v>172</v>
      </c>
      <c r="Q58" s="18"/>
      <c r="S58" s="7"/>
      <c r="T58" s="57"/>
      <c r="U58" s="57"/>
      <c r="V58" s="63"/>
      <c r="W58" s="57"/>
      <c r="X58" s="57"/>
      <c r="Y58" s="57"/>
      <c r="Z58" s="57"/>
    </row>
    <row r="59" spans="1:26" x14ac:dyDescent="0.2">
      <c r="A59" s="57"/>
      <c r="B59" s="57"/>
      <c r="C59" s="57"/>
      <c r="D59" s="57"/>
      <c r="E59" s="18"/>
      <c r="F59" s="60" t="s">
        <v>118</v>
      </c>
      <c r="G59" s="64"/>
      <c r="H59" s="60" t="s">
        <v>173</v>
      </c>
      <c r="I59" s="64"/>
      <c r="J59" s="60" t="s">
        <v>120</v>
      </c>
      <c r="K59" s="18"/>
      <c r="L59" s="70"/>
      <c r="M59" s="61"/>
      <c r="N59" s="65"/>
      <c r="O59" s="61"/>
      <c r="P59" s="61"/>
      <c r="Q59" s="18"/>
      <c r="S59" s="7"/>
      <c r="T59" s="57"/>
      <c r="U59" s="57"/>
      <c r="V59" s="63"/>
      <c r="W59" s="57"/>
      <c r="X59" s="57"/>
      <c r="Y59" s="57"/>
      <c r="Z59" s="57"/>
    </row>
    <row r="60" spans="1:26" x14ac:dyDescent="0.2">
      <c r="A60" s="55"/>
      <c r="B60" s="55"/>
      <c r="C60" s="55"/>
      <c r="D60" s="55"/>
      <c r="E60" s="16"/>
      <c r="F60" s="65"/>
      <c r="G60" s="61"/>
      <c r="H60" s="65"/>
      <c r="I60" s="61"/>
      <c r="J60" s="61"/>
      <c r="K60" s="16"/>
      <c r="L60" s="9"/>
      <c r="M60" s="9"/>
      <c r="N60" s="9"/>
      <c r="O60" s="9"/>
      <c r="P60" s="10"/>
      <c r="Q60" s="16"/>
      <c r="R60" s="9"/>
      <c r="S60" s="10"/>
      <c r="T60" s="55"/>
      <c r="U60" s="55"/>
      <c r="V60" s="59"/>
      <c r="W60" s="55"/>
      <c r="X60" s="55"/>
      <c r="Y60" s="55"/>
      <c r="Z60" s="55"/>
    </row>
    <row r="61" spans="1:26" x14ac:dyDescent="0.2">
      <c r="A61" s="54" t="s">
        <v>174</v>
      </c>
      <c r="B61" s="54" t="s">
        <v>175</v>
      </c>
      <c r="C61" s="54" t="s">
        <v>176</v>
      </c>
      <c r="D61" s="54" t="s">
        <v>177</v>
      </c>
      <c r="E61" s="15"/>
      <c r="F61" s="3"/>
      <c r="G61" s="3"/>
      <c r="H61" s="3"/>
      <c r="I61" s="3"/>
      <c r="J61" s="4"/>
      <c r="K61" s="15"/>
      <c r="L61" s="54" t="s">
        <v>178</v>
      </c>
      <c r="M61" s="68"/>
      <c r="N61" s="67" t="s">
        <v>107</v>
      </c>
      <c r="O61" s="68"/>
      <c r="P61" s="67" t="s">
        <v>179</v>
      </c>
      <c r="Q61" s="15"/>
      <c r="R61" s="3"/>
      <c r="S61" s="4"/>
      <c r="T61" s="56">
        <f>7300+100+500+73</f>
        <v>7973</v>
      </c>
      <c r="U61" s="56">
        <f>7203.5+100+199.1+72.1</f>
        <v>7574.7000000000007</v>
      </c>
      <c r="V61" s="58">
        <v>10997.1</v>
      </c>
      <c r="W61" s="62">
        <f>100+262+303.7</f>
        <v>665.7</v>
      </c>
      <c r="X61" s="62">
        <f>100+142+303.7</f>
        <v>545.70000000000005</v>
      </c>
      <c r="Y61" s="62">
        <f>400+1000+100</f>
        <v>1500</v>
      </c>
      <c r="Z61" s="54"/>
    </row>
    <row r="62" spans="1:26" x14ac:dyDescent="0.2">
      <c r="A62" s="57"/>
      <c r="B62" s="57"/>
      <c r="C62" s="57"/>
      <c r="D62" s="57"/>
      <c r="E62" s="18"/>
      <c r="F62" s="60" t="s">
        <v>180</v>
      </c>
      <c r="G62" s="64"/>
      <c r="H62" s="60" t="s">
        <v>181</v>
      </c>
      <c r="I62" s="64"/>
      <c r="J62" s="60" t="s">
        <v>182</v>
      </c>
      <c r="K62" s="18"/>
      <c r="L62" s="69"/>
      <c r="M62" s="64"/>
      <c r="N62" s="66"/>
      <c r="O62" s="64"/>
      <c r="P62" s="64"/>
      <c r="Q62" s="18"/>
      <c r="S62" s="7"/>
      <c r="T62" s="57"/>
      <c r="U62" s="57"/>
      <c r="V62" s="63"/>
      <c r="W62" s="57"/>
      <c r="X62" s="57"/>
      <c r="Y62" s="57"/>
      <c r="Z62" s="57"/>
    </row>
    <row r="63" spans="1:26" x14ac:dyDescent="0.2">
      <c r="A63" s="57"/>
      <c r="B63" s="57"/>
      <c r="C63" s="57"/>
      <c r="D63" s="57"/>
      <c r="E63" s="18"/>
      <c r="F63" s="66"/>
      <c r="G63" s="64"/>
      <c r="H63" s="66"/>
      <c r="I63" s="64"/>
      <c r="J63" s="64"/>
      <c r="K63" s="18"/>
      <c r="L63" s="70"/>
      <c r="M63" s="61"/>
      <c r="N63" s="65"/>
      <c r="O63" s="61"/>
      <c r="P63" s="61"/>
      <c r="Q63" s="54" t="s">
        <v>5</v>
      </c>
      <c r="R63" s="54"/>
      <c r="S63" s="54" t="s">
        <v>183</v>
      </c>
      <c r="T63" s="57"/>
      <c r="U63" s="57"/>
      <c r="V63" s="63"/>
      <c r="W63" s="57"/>
      <c r="X63" s="57"/>
      <c r="Y63" s="57"/>
      <c r="Z63" s="57"/>
    </row>
    <row r="64" spans="1:26" ht="174" customHeight="1" x14ac:dyDescent="0.2">
      <c r="A64" s="57"/>
      <c r="B64" s="57"/>
      <c r="C64" s="57"/>
      <c r="D64" s="57"/>
      <c r="E64" s="18"/>
      <c r="F64" s="65"/>
      <c r="G64" s="61"/>
      <c r="H64" s="65"/>
      <c r="I64" s="61"/>
      <c r="J64" s="61"/>
      <c r="K64" s="18"/>
      <c r="P64" s="7"/>
      <c r="Q64" s="57"/>
      <c r="R64" s="57"/>
      <c r="S64" s="57"/>
      <c r="T64" s="57"/>
      <c r="U64" s="57"/>
      <c r="V64" s="63"/>
      <c r="W64" s="57"/>
      <c r="X64" s="57"/>
      <c r="Y64" s="57"/>
      <c r="Z64" s="57"/>
    </row>
    <row r="65" spans="1:26" ht="130.5" customHeight="1" x14ac:dyDescent="0.2">
      <c r="A65" s="57"/>
      <c r="B65" s="57"/>
      <c r="C65" s="57"/>
      <c r="D65" s="57"/>
      <c r="E65" s="18"/>
      <c r="F65" s="60" t="s">
        <v>184</v>
      </c>
      <c r="G65" s="64"/>
      <c r="H65" s="60" t="s">
        <v>107</v>
      </c>
      <c r="I65" s="64"/>
      <c r="J65" s="60" t="s">
        <v>185</v>
      </c>
      <c r="K65" s="18"/>
      <c r="P65" s="7"/>
      <c r="Q65" s="55"/>
      <c r="R65" s="55"/>
      <c r="S65" s="55"/>
      <c r="T65" s="57"/>
      <c r="U65" s="57"/>
      <c r="V65" s="63"/>
      <c r="W65" s="57"/>
      <c r="X65" s="57"/>
      <c r="Y65" s="57"/>
      <c r="Z65" s="57"/>
    </row>
    <row r="66" spans="1:26" x14ac:dyDescent="0.2">
      <c r="A66" s="57"/>
      <c r="B66" s="57"/>
      <c r="C66" s="57"/>
      <c r="D66" s="57"/>
      <c r="E66" s="18"/>
      <c r="F66" s="65"/>
      <c r="G66" s="61"/>
      <c r="H66" s="65"/>
      <c r="I66" s="61"/>
      <c r="J66" s="61"/>
      <c r="K66" s="18"/>
      <c r="P66" s="7"/>
      <c r="Q66" s="18"/>
      <c r="S66" s="7"/>
      <c r="T66" s="57"/>
      <c r="U66" s="57"/>
      <c r="V66" s="63"/>
      <c r="W66" s="57"/>
      <c r="X66" s="57"/>
      <c r="Y66" s="57"/>
      <c r="Z66" s="57"/>
    </row>
    <row r="67" spans="1:26" ht="27" x14ac:dyDescent="0.2">
      <c r="A67" s="57"/>
      <c r="B67" s="57"/>
      <c r="C67" s="57"/>
      <c r="D67" s="57"/>
      <c r="E67" s="18"/>
      <c r="F67" s="60" t="s">
        <v>118</v>
      </c>
      <c r="G67" s="61"/>
      <c r="H67" s="60" t="s">
        <v>186</v>
      </c>
      <c r="I67" s="61"/>
      <c r="J67" s="19" t="s">
        <v>120</v>
      </c>
      <c r="K67" s="18"/>
      <c r="P67" s="7"/>
      <c r="Q67" s="18"/>
      <c r="S67" s="7"/>
      <c r="T67" s="57"/>
      <c r="U67" s="57"/>
      <c r="V67" s="63"/>
      <c r="W67" s="57"/>
      <c r="X67" s="57"/>
      <c r="Y67" s="57"/>
      <c r="Z67" s="57"/>
    </row>
    <row r="68" spans="1:26" ht="27" x14ac:dyDescent="0.2">
      <c r="A68" s="55"/>
      <c r="B68" s="55"/>
      <c r="C68" s="55"/>
      <c r="D68" s="55"/>
      <c r="E68" s="16"/>
      <c r="F68" s="60" t="s">
        <v>118</v>
      </c>
      <c r="G68" s="61"/>
      <c r="H68" s="60" t="s">
        <v>187</v>
      </c>
      <c r="I68" s="61"/>
      <c r="J68" s="19" t="s">
        <v>120</v>
      </c>
      <c r="K68" s="16"/>
      <c r="L68" s="9"/>
      <c r="M68" s="9"/>
      <c r="N68" s="9"/>
      <c r="O68" s="9"/>
      <c r="P68" s="10"/>
      <c r="Q68" s="16"/>
      <c r="R68" s="9"/>
      <c r="S68" s="10"/>
      <c r="T68" s="55"/>
      <c r="U68" s="55"/>
      <c r="V68" s="59"/>
      <c r="W68" s="55"/>
      <c r="X68" s="55"/>
      <c r="Y68" s="55"/>
      <c r="Z68" s="55"/>
    </row>
    <row r="69" spans="1:26" x14ac:dyDescent="0.2">
      <c r="A69" s="54" t="s">
        <v>188</v>
      </c>
      <c r="B69" s="54" t="s">
        <v>6</v>
      </c>
      <c r="C69" s="54" t="s">
        <v>189</v>
      </c>
      <c r="D69" s="54" t="s">
        <v>190</v>
      </c>
      <c r="E69" s="15"/>
      <c r="F69" s="3"/>
      <c r="G69" s="3"/>
      <c r="H69" s="3"/>
      <c r="I69" s="3"/>
      <c r="J69" s="4"/>
      <c r="K69" s="15"/>
      <c r="L69" s="54" t="s">
        <v>191</v>
      </c>
      <c r="M69" s="68"/>
      <c r="N69" s="67" t="s">
        <v>107</v>
      </c>
      <c r="O69" s="68"/>
      <c r="P69" s="67" t="s">
        <v>192</v>
      </c>
      <c r="Q69" s="15"/>
      <c r="R69" s="3"/>
      <c r="S69" s="4"/>
      <c r="T69" s="56">
        <f>794.5+146246.9</f>
        <v>147041.4</v>
      </c>
      <c r="U69" s="56">
        <f>145619.9+794.5</f>
        <v>146414.39999999999</v>
      </c>
      <c r="V69" s="58">
        <v>116594.1</v>
      </c>
      <c r="W69" s="56">
        <v>26411</v>
      </c>
      <c r="X69" s="56">
        <v>22221.200000000001</v>
      </c>
      <c r="Y69" s="56">
        <v>24616.3</v>
      </c>
      <c r="Z69" s="54"/>
    </row>
    <row r="70" spans="1:26" x14ac:dyDescent="0.2">
      <c r="A70" s="57"/>
      <c r="B70" s="57"/>
      <c r="C70" s="57"/>
      <c r="D70" s="57"/>
      <c r="E70" s="18"/>
      <c r="F70" s="60" t="s">
        <v>193</v>
      </c>
      <c r="G70" s="64"/>
      <c r="H70" s="60" t="s">
        <v>194</v>
      </c>
      <c r="I70" s="64"/>
      <c r="J70" s="60" t="s">
        <v>195</v>
      </c>
      <c r="K70" s="18"/>
      <c r="L70" s="69"/>
      <c r="M70" s="64"/>
      <c r="N70" s="66"/>
      <c r="O70" s="64"/>
      <c r="P70" s="64"/>
      <c r="Q70" s="18"/>
      <c r="S70" s="7"/>
      <c r="T70" s="57"/>
      <c r="U70" s="57"/>
      <c r="V70" s="63"/>
      <c r="W70" s="57"/>
      <c r="X70" s="57"/>
      <c r="Y70" s="57"/>
      <c r="Z70" s="57"/>
    </row>
    <row r="71" spans="1:26" x14ac:dyDescent="0.2">
      <c r="A71" s="57"/>
      <c r="B71" s="57"/>
      <c r="C71" s="57"/>
      <c r="D71" s="57"/>
      <c r="E71" s="18"/>
      <c r="F71" s="66"/>
      <c r="G71" s="64"/>
      <c r="H71" s="66"/>
      <c r="I71" s="64"/>
      <c r="J71" s="64"/>
      <c r="K71" s="18"/>
      <c r="L71" s="70"/>
      <c r="M71" s="61"/>
      <c r="N71" s="65"/>
      <c r="O71" s="61"/>
      <c r="P71" s="61"/>
      <c r="Q71" s="54" t="s">
        <v>525</v>
      </c>
      <c r="R71" s="54"/>
      <c r="S71" s="54" t="s">
        <v>526</v>
      </c>
      <c r="T71" s="57"/>
      <c r="U71" s="57"/>
      <c r="V71" s="63"/>
      <c r="W71" s="57"/>
      <c r="X71" s="57"/>
      <c r="Y71" s="57"/>
      <c r="Z71" s="57"/>
    </row>
    <row r="72" spans="1:26" ht="177" customHeight="1" x14ac:dyDescent="0.2">
      <c r="A72" s="57"/>
      <c r="B72" s="57"/>
      <c r="C72" s="57"/>
      <c r="D72" s="57"/>
      <c r="E72" s="18"/>
      <c r="F72" s="65"/>
      <c r="G72" s="61"/>
      <c r="H72" s="65"/>
      <c r="I72" s="61"/>
      <c r="J72" s="61"/>
      <c r="K72" s="18"/>
      <c r="P72" s="7"/>
      <c r="Q72" s="57"/>
      <c r="R72" s="57"/>
      <c r="S72" s="57"/>
      <c r="T72" s="57"/>
      <c r="U72" s="57"/>
      <c r="V72" s="63"/>
      <c r="W72" s="57"/>
      <c r="X72" s="57"/>
      <c r="Y72" s="57"/>
      <c r="Z72" s="57"/>
    </row>
    <row r="73" spans="1:26" x14ac:dyDescent="0.2">
      <c r="A73" s="57"/>
      <c r="B73" s="57"/>
      <c r="C73" s="57"/>
      <c r="D73" s="57"/>
      <c r="E73" s="18"/>
      <c r="F73" s="60" t="s">
        <v>193</v>
      </c>
      <c r="G73" s="64"/>
      <c r="H73" s="60" t="s">
        <v>197</v>
      </c>
      <c r="I73" s="64"/>
      <c r="J73" s="60" t="s">
        <v>195</v>
      </c>
      <c r="K73" s="18"/>
      <c r="P73" s="7"/>
      <c r="Q73" s="55"/>
      <c r="R73" s="55"/>
      <c r="S73" s="55"/>
      <c r="T73" s="57"/>
      <c r="U73" s="57"/>
      <c r="V73" s="63"/>
      <c r="W73" s="57"/>
      <c r="X73" s="57"/>
      <c r="Y73" s="57"/>
      <c r="Z73" s="57"/>
    </row>
    <row r="74" spans="1:26" ht="133.5" customHeight="1" x14ac:dyDescent="0.2">
      <c r="A74" s="57"/>
      <c r="B74" s="57"/>
      <c r="C74" s="57"/>
      <c r="D74" s="57"/>
      <c r="E74" s="18"/>
      <c r="F74" s="65"/>
      <c r="G74" s="61"/>
      <c r="H74" s="65"/>
      <c r="I74" s="61"/>
      <c r="J74" s="61"/>
      <c r="K74" s="18"/>
      <c r="P74" s="7"/>
      <c r="Q74" s="54" t="s">
        <v>198</v>
      </c>
      <c r="R74" s="54"/>
      <c r="S74" s="54" t="s">
        <v>199</v>
      </c>
      <c r="T74" s="57"/>
      <c r="U74" s="57"/>
      <c r="V74" s="63"/>
      <c r="W74" s="57"/>
      <c r="X74" s="57"/>
      <c r="Y74" s="57"/>
      <c r="Z74" s="57"/>
    </row>
    <row r="75" spans="1:26" x14ac:dyDescent="0.2">
      <c r="A75" s="57"/>
      <c r="B75" s="57"/>
      <c r="C75" s="57"/>
      <c r="D75" s="57"/>
      <c r="E75" s="18"/>
      <c r="F75" s="60" t="s">
        <v>193</v>
      </c>
      <c r="G75" s="64"/>
      <c r="H75" s="60" t="s">
        <v>200</v>
      </c>
      <c r="I75" s="64"/>
      <c r="J75" s="60" t="s">
        <v>195</v>
      </c>
      <c r="K75" s="18"/>
      <c r="P75" s="7"/>
      <c r="Q75" s="55"/>
      <c r="R75" s="55"/>
      <c r="S75" s="55"/>
      <c r="T75" s="57"/>
      <c r="U75" s="57"/>
      <c r="V75" s="63"/>
      <c r="W75" s="57"/>
      <c r="X75" s="57"/>
      <c r="Y75" s="57"/>
      <c r="Z75" s="57"/>
    </row>
    <row r="76" spans="1:26" ht="107.25" customHeight="1" x14ac:dyDescent="0.2">
      <c r="A76" s="57"/>
      <c r="B76" s="57"/>
      <c r="C76" s="57"/>
      <c r="D76" s="57"/>
      <c r="E76" s="18"/>
      <c r="F76" s="65"/>
      <c r="G76" s="61"/>
      <c r="H76" s="65"/>
      <c r="I76" s="61"/>
      <c r="J76" s="61"/>
      <c r="K76" s="18"/>
      <c r="P76" s="7"/>
      <c r="Q76" s="54" t="s">
        <v>201</v>
      </c>
      <c r="R76" s="54"/>
      <c r="S76" s="54" t="s">
        <v>202</v>
      </c>
      <c r="T76" s="57"/>
      <c r="U76" s="57"/>
      <c r="V76" s="63"/>
      <c r="W76" s="57"/>
      <c r="X76" s="57"/>
      <c r="Y76" s="57"/>
      <c r="Z76" s="57"/>
    </row>
    <row r="77" spans="1:26" x14ac:dyDescent="0.2">
      <c r="A77" s="57"/>
      <c r="B77" s="57"/>
      <c r="C77" s="57"/>
      <c r="D77" s="57"/>
      <c r="E77" s="18"/>
      <c r="J77" s="7"/>
      <c r="K77" s="18"/>
      <c r="P77" s="7"/>
      <c r="Q77" s="55"/>
      <c r="R77" s="55"/>
      <c r="S77" s="55"/>
      <c r="T77" s="57"/>
      <c r="U77" s="57"/>
      <c r="V77" s="63"/>
      <c r="W77" s="57"/>
      <c r="X77" s="57"/>
      <c r="Y77" s="57"/>
      <c r="Z77" s="57"/>
    </row>
    <row r="78" spans="1:26" ht="13.5" x14ac:dyDescent="0.2">
      <c r="A78" s="55"/>
      <c r="B78" s="55"/>
      <c r="C78" s="55"/>
      <c r="D78" s="55"/>
      <c r="E78" s="16"/>
      <c r="F78" s="9"/>
      <c r="G78" s="9"/>
      <c r="H78" s="9"/>
      <c r="I78" s="9"/>
      <c r="J78" s="10"/>
      <c r="K78" s="16"/>
      <c r="L78" s="9"/>
      <c r="M78" s="9"/>
      <c r="N78" s="9"/>
      <c r="O78" s="9"/>
      <c r="P78" s="10"/>
      <c r="Q78" s="14"/>
      <c r="R78" s="14"/>
      <c r="S78" s="14"/>
      <c r="T78" s="55"/>
      <c r="U78" s="55"/>
      <c r="V78" s="59"/>
      <c r="W78" s="55"/>
      <c r="X78" s="55"/>
      <c r="Y78" s="55"/>
      <c r="Z78" s="55"/>
    </row>
    <row r="79" spans="1:26" x14ac:dyDescent="0.2">
      <c r="A79" s="54" t="s">
        <v>203</v>
      </c>
      <c r="B79" s="54" t="s">
        <v>7</v>
      </c>
      <c r="C79" s="54" t="s">
        <v>204</v>
      </c>
      <c r="D79" s="54" t="s">
        <v>205</v>
      </c>
      <c r="E79" s="15"/>
      <c r="F79" s="3"/>
      <c r="G79" s="3"/>
      <c r="H79" s="3"/>
      <c r="I79" s="3"/>
      <c r="J79" s="4"/>
      <c r="K79" s="15"/>
      <c r="L79" s="3"/>
      <c r="M79" s="3"/>
      <c r="N79" s="3"/>
      <c r="O79" s="3"/>
      <c r="P79" s="4"/>
      <c r="Q79" s="15"/>
      <c r="R79" s="3"/>
      <c r="S79" s="4"/>
      <c r="T79" s="58">
        <f>2533.5+8226.4+551.8+506447.8-1698.1+2213.6</f>
        <v>518275</v>
      </c>
      <c r="U79" s="56">
        <f>2533.5+7578.9+551.8+506132.9-1464.3+1687.3</f>
        <v>517020.10000000003</v>
      </c>
      <c r="V79" s="84">
        <f>7172.7+2013.3+2632.6+1701.5+7683.4+2430.8+709301.4-4068.4</f>
        <v>728867.3</v>
      </c>
      <c r="W79" s="56">
        <f>6094.7+1700+7680+650+100+215.2+222.7+50</f>
        <v>16712.600000000002</v>
      </c>
      <c r="X79" s="56">
        <f>594.7+875+8087+730+50+768.3</f>
        <v>11105</v>
      </c>
      <c r="Y79" s="56">
        <f>594.7+875+8087+768.3+50+230+500</f>
        <v>11105</v>
      </c>
      <c r="Z79" s="54"/>
    </row>
    <row r="80" spans="1:26" x14ac:dyDescent="0.2">
      <c r="A80" s="57"/>
      <c r="B80" s="57"/>
      <c r="C80" s="57"/>
      <c r="D80" s="57"/>
      <c r="E80" s="18"/>
      <c r="F80" s="60" t="s">
        <v>118</v>
      </c>
      <c r="G80" s="64"/>
      <c r="H80" s="60" t="s">
        <v>206</v>
      </c>
      <c r="I80" s="64"/>
      <c r="J80" s="60" t="s">
        <v>120</v>
      </c>
      <c r="K80" s="18"/>
      <c r="P80" s="7"/>
      <c r="Q80" s="18"/>
      <c r="S80" s="7"/>
      <c r="T80" s="63"/>
      <c r="U80" s="57"/>
      <c r="V80" s="85"/>
      <c r="W80" s="57"/>
      <c r="X80" s="57"/>
      <c r="Y80" s="57"/>
      <c r="Z80" s="57"/>
    </row>
    <row r="81" spans="1:26" ht="128.25" customHeight="1" x14ac:dyDescent="0.2">
      <c r="A81" s="57"/>
      <c r="B81" s="57"/>
      <c r="C81" s="57"/>
      <c r="D81" s="57"/>
      <c r="E81" s="18"/>
      <c r="F81" s="65"/>
      <c r="G81" s="61"/>
      <c r="H81" s="65"/>
      <c r="I81" s="61"/>
      <c r="J81" s="61"/>
      <c r="K81" s="18"/>
      <c r="P81" s="7"/>
      <c r="Q81" s="54" t="s">
        <v>207</v>
      </c>
      <c r="R81" s="54"/>
      <c r="S81" s="54" t="s">
        <v>208</v>
      </c>
      <c r="T81" s="63"/>
      <c r="U81" s="57"/>
      <c r="V81" s="85"/>
      <c r="W81" s="57"/>
      <c r="X81" s="57"/>
      <c r="Y81" s="57"/>
      <c r="Z81" s="57"/>
    </row>
    <row r="82" spans="1:26" x14ac:dyDescent="0.2">
      <c r="A82" s="57"/>
      <c r="B82" s="57"/>
      <c r="C82" s="57"/>
      <c r="D82" s="57"/>
      <c r="E82" s="18"/>
      <c r="J82" s="7"/>
      <c r="K82" s="18"/>
      <c r="P82" s="7"/>
      <c r="Q82" s="55"/>
      <c r="R82" s="55"/>
      <c r="S82" s="55"/>
      <c r="T82" s="63"/>
      <c r="U82" s="57"/>
      <c r="V82" s="85"/>
      <c r="W82" s="57"/>
      <c r="X82" s="57"/>
      <c r="Y82" s="57"/>
      <c r="Z82" s="57"/>
    </row>
    <row r="83" spans="1:26" ht="13.5" x14ac:dyDescent="0.2">
      <c r="A83" s="57"/>
      <c r="B83" s="57"/>
      <c r="C83" s="57"/>
      <c r="D83" s="57"/>
      <c r="E83" s="18"/>
      <c r="J83" s="7"/>
      <c r="K83" s="18"/>
      <c r="P83" s="7"/>
      <c r="Q83" s="14"/>
      <c r="R83" s="14"/>
      <c r="S83" s="14"/>
      <c r="T83" s="63"/>
      <c r="U83" s="57"/>
      <c r="V83" s="85"/>
      <c r="W83" s="57"/>
      <c r="X83" s="57"/>
      <c r="Y83" s="57"/>
      <c r="Z83" s="57"/>
    </row>
    <row r="84" spans="1:26" ht="229.5" x14ac:dyDescent="0.2">
      <c r="A84" s="57"/>
      <c r="B84" s="57"/>
      <c r="C84" s="57"/>
      <c r="D84" s="57"/>
      <c r="E84" s="18"/>
      <c r="J84" s="7"/>
      <c r="K84" s="18"/>
      <c r="P84" s="7"/>
      <c r="Q84" s="14" t="s">
        <v>508</v>
      </c>
      <c r="R84" s="14"/>
      <c r="S84" s="14" t="s">
        <v>527</v>
      </c>
      <c r="T84" s="63"/>
      <c r="U84" s="57"/>
      <c r="V84" s="85"/>
      <c r="W84" s="57"/>
      <c r="X84" s="57"/>
      <c r="Y84" s="57"/>
      <c r="Z84" s="57"/>
    </row>
    <row r="85" spans="1:26" ht="189" x14ac:dyDescent="0.2">
      <c r="A85" s="55"/>
      <c r="B85" s="55"/>
      <c r="C85" s="55"/>
      <c r="D85" s="55"/>
      <c r="E85" s="16"/>
      <c r="F85" s="9"/>
      <c r="G85" s="9"/>
      <c r="H85" s="9"/>
      <c r="I85" s="9"/>
      <c r="J85" s="10"/>
      <c r="K85" s="16"/>
      <c r="L85" s="9"/>
      <c r="M85" s="9"/>
      <c r="N85" s="9"/>
      <c r="O85" s="9"/>
      <c r="P85" s="10"/>
      <c r="Q85" s="14" t="s">
        <v>528</v>
      </c>
      <c r="R85" s="14"/>
      <c r="S85" s="14" t="s">
        <v>210</v>
      </c>
      <c r="T85" s="59"/>
      <c r="U85" s="55"/>
      <c r="V85" s="86"/>
      <c r="W85" s="55"/>
      <c r="X85" s="55"/>
      <c r="Y85" s="55"/>
      <c r="Z85" s="55"/>
    </row>
    <row r="86" spans="1:26" x14ac:dyDescent="0.2">
      <c r="A86" s="54" t="s">
        <v>211</v>
      </c>
      <c r="B86" s="54" t="s">
        <v>212</v>
      </c>
      <c r="C86" s="54" t="s">
        <v>213</v>
      </c>
      <c r="D86" s="54" t="s">
        <v>214</v>
      </c>
      <c r="E86" s="15"/>
      <c r="F86" s="3"/>
      <c r="G86" s="3"/>
      <c r="H86" s="3"/>
      <c r="I86" s="3"/>
      <c r="J86" s="4"/>
      <c r="K86" s="15"/>
      <c r="L86" s="54" t="s">
        <v>215</v>
      </c>
      <c r="M86" s="68"/>
      <c r="N86" s="67" t="s">
        <v>107</v>
      </c>
      <c r="O86" s="68"/>
      <c r="P86" s="67" t="s">
        <v>216</v>
      </c>
      <c r="Q86" s="15"/>
      <c r="R86" s="3"/>
      <c r="S86" s="4"/>
      <c r="T86" s="56">
        <v>36393.699999999997</v>
      </c>
      <c r="U86" s="56">
        <v>34475.599999999999</v>
      </c>
      <c r="V86" s="58">
        <v>32756.6</v>
      </c>
      <c r="W86" s="56">
        <v>32677.599999999999</v>
      </c>
      <c r="X86" s="56">
        <v>32677.599999999999</v>
      </c>
      <c r="Y86" s="56">
        <v>34000</v>
      </c>
      <c r="Z86" s="54"/>
    </row>
    <row r="87" spans="1:26" x14ac:dyDescent="0.2">
      <c r="A87" s="57"/>
      <c r="B87" s="57"/>
      <c r="C87" s="57"/>
      <c r="D87" s="57"/>
      <c r="E87" s="18"/>
      <c r="F87" s="60" t="s">
        <v>118</v>
      </c>
      <c r="G87" s="64"/>
      <c r="H87" s="60" t="s">
        <v>217</v>
      </c>
      <c r="I87" s="64"/>
      <c r="J87" s="60" t="s">
        <v>120</v>
      </c>
      <c r="K87" s="18"/>
      <c r="L87" s="69"/>
      <c r="M87" s="64"/>
      <c r="N87" s="66"/>
      <c r="O87" s="64"/>
      <c r="P87" s="64"/>
      <c r="Q87" s="18"/>
      <c r="S87" s="7"/>
      <c r="T87" s="57"/>
      <c r="U87" s="57"/>
      <c r="V87" s="63"/>
      <c r="W87" s="57"/>
      <c r="X87" s="57"/>
      <c r="Y87" s="57"/>
      <c r="Z87" s="57"/>
    </row>
    <row r="88" spans="1:26" x14ac:dyDescent="0.2">
      <c r="A88" s="57"/>
      <c r="B88" s="57"/>
      <c r="C88" s="57"/>
      <c r="D88" s="57"/>
      <c r="E88" s="18"/>
      <c r="F88" s="66"/>
      <c r="G88" s="64"/>
      <c r="H88" s="66"/>
      <c r="I88" s="64"/>
      <c r="J88" s="64"/>
      <c r="K88" s="18"/>
      <c r="L88" s="70"/>
      <c r="M88" s="61"/>
      <c r="N88" s="65"/>
      <c r="O88" s="61"/>
      <c r="P88" s="61"/>
      <c r="Q88" s="54" t="s">
        <v>8</v>
      </c>
      <c r="R88" s="54"/>
      <c r="S88" s="54" t="s">
        <v>529</v>
      </c>
      <c r="T88" s="57"/>
      <c r="U88" s="57"/>
      <c r="V88" s="63"/>
      <c r="W88" s="57"/>
      <c r="X88" s="57"/>
      <c r="Y88" s="57"/>
      <c r="Z88" s="57"/>
    </row>
    <row r="89" spans="1:26" ht="130.5" customHeight="1" x14ac:dyDescent="0.2">
      <c r="A89" s="57"/>
      <c r="B89" s="57"/>
      <c r="C89" s="57"/>
      <c r="D89" s="57"/>
      <c r="E89" s="18"/>
      <c r="F89" s="65"/>
      <c r="G89" s="61"/>
      <c r="H89" s="65"/>
      <c r="I89" s="61"/>
      <c r="J89" s="61"/>
      <c r="K89" s="18"/>
      <c r="L89" s="54" t="s">
        <v>218</v>
      </c>
      <c r="M89" s="68"/>
      <c r="N89" s="67" t="s">
        <v>219</v>
      </c>
      <c r="O89" s="68"/>
      <c r="P89" s="67" t="s">
        <v>220</v>
      </c>
      <c r="Q89" s="57"/>
      <c r="R89" s="57"/>
      <c r="S89" s="57"/>
      <c r="T89" s="57"/>
      <c r="U89" s="57"/>
      <c r="V89" s="63"/>
      <c r="W89" s="57"/>
      <c r="X89" s="57"/>
      <c r="Y89" s="57"/>
      <c r="Z89" s="57"/>
    </row>
    <row r="90" spans="1:26" ht="75.75" customHeight="1" x14ac:dyDescent="0.2">
      <c r="A90" s="57"/>
      <c r="B90" s="57"/>
      <c r="C90" s="57"/>
      <c r="D90" s="57"/>
      <c r="E90" s="18"/>
      <c r="J90" s="7"/>
      <c r="K90" s="18"/>
      <c r="L90" s="69"/>
      <c r="M90" s="64"/>
      <c r="N90" s="66"/>
      <c r="O90" s="64"/>
      <c r="P90" s="64"/>
      <c r="Q90" s="55"/>
      <c r="R90" s="55"/>
      <c r="S90" s="55"/>
      <c r="T90" s="57"/>
      <c r="U90" s="57"/>
      <c r="V90" s="63"/>
      <c r="W90" s="57"/>
      <c r="X90" s="57"/>
      <c r="Y90" s="57"/>
      <c r="Z90" s="57"/>
    </row>
    <row r="91" spans="1:26" x14ac:dyDescent="0.2">
      <c r="A91" s="55"/>
      <c r="B91" s="55"/>
      <c r="C91" s="55"/>
      <c r="D91" s="55"/>
      <c r="E91" s="16"/>
      <c r="F91" s="9"/>
      <c r="G91" s="9"/>
      <c r="H91" s="9"/>
      <c r="I91" s="9"/>
      <c r="J91" s="10"/>
      <c r="K91" s="16"/>
      <c r="L91" s="70"/>
      <c r="M91" s="61"/>
      <c r="N91" s="65"/>
      <c r="O91" s="61"/>
      <c r="P91" s="61"/>
      <c r="Q91" s="16"/>
      <c r="R91" s="9"/>
      <c r="S91" s="10"/>
      <c r="T91" s="55"/>
      <c r="U91" s="55"/>
      <c r="V91" s="59"/>
      <c r="W91" s="55"/>
      <c r="X91" s="55"/>
      <c r="Y91" s="55"/>
      <c r="Z91" s="55"/>
    </row>
    <row r="92" spans="1:26" x14ac:dyDescent="0.2">
      <c r="A92" s="54" t="s">
        <v>221</v>
      </c>
      <c r="B92" s="54" t="s">
        <v>222</v>
      </c>
      <c r="C92" s="54" t="s">
        <v>223</v>
      </c>
      <c r="D92" s="54" t="s">
        <v>224</v>
      </c>
      <c r="E92" s="15"/>
      <c r="F92" s="3"/>
      <c r="G92" s="3"/>
      <c r="H92" s="3"/>
      <c r="I92" s="3"/>
      <c r="J92" s="4"/>
      <c r="K92" s="15"/>
      <c r="L92" s="54" t="s">
        <v>225</v>
      </c>
      <c r="M92" s="68"/>
      <c r="N92" s="67" t="s">
        <v>226</v>
      </c>
      <c r="O92" s="68"/>
      <c r="P92" s="67" t="s">
        <v>227</v>
      </c>
      <c r="Q92" s="15"/>
      <c r="R92" s="3"/>
      <c r="S92" s="4"/>
      <c r="T92" s="56">
        <f>25998.7+1076.8</f>
        <v>27075.5</v>
      </c>
      <c r="U92" s="56">
        <v>25705.4</v>
      </c>
      <c r="V92" s="58">
        <f>25343.3</f>
        <v>25343.3</v>
      </c>
      <c r="W92" s="56">
        <f>25206.9-200</f>
        <v>25006.9</v>
      </c>
      <c r="X92" s="56">
        <v>25006.9</v>
      </c>
      <c r="Y92" s="56">
        <v>25006.9</v>
      </c>
      <c r="Z92" s="54"/>
    </row>
    <row r="93" spans="1:26" x14ac:dyDescent="0.2">
      <c r="A93" s="57"/>
      <c r="B93" s="57"/>
      <c r="C93" s="57"/>
      <c r="D93" s="57"/>
      <c r="E93" s="18"/>
      <c r="F93" s="60" t="s">
        <v>228</v>
      </c>
      <c r="G93" s="64"/>
      <c r="H93" s="60" t="s">
        <v>229</v>
      </c>
      <c r="I93" s="64"/>
      <c r="J93" s="60" t="s">
        <v>230</v>
      </c>
      <c r="K93" s="18"/>
      <c r="L93" s="69"/>
      <c r="M93" s="64"/>
      <c r="N93" s="66"/>
      <c r="O93" s="64"/>
      <c r="P93" s="64"/>
      <c r="Q93" s="18"/>
      <c r="S93" s="7"/>
      <c r="T93" s="57"/>
      <c r="U93" s="57"/>
      <c r="V93" s="63"/>
      <c r="W93" s="57"/>
      <c r="X93" s="57"/>
      <c r="Y93" s="57"/>
      <c r="Z93" s="57"/>
    </row>
    <row r="94" spans="1:26" x14ac:dyDescent="0.2">
      <c r="A94" s="57"/>
      <c r="B94" s="57"/>
      <c r="C94" s="57"/>
      <c r="D94" s="57"/>
      <c r="E94" s="18"/>
      <c r="F94" s="66"/>
      <c r="G94" s="64"/>
      <c r="H94" s="66"/>
      <c r="I94" s="64"/>
      <c r="J94" s="64"/>
      <c r="K94" s="18"/>
      <c r="L94" s="70"/>
      <c r="M94" s="61"/>
      <c r="N94" s="65"/>
      <c r="O94" s="61"/>
      <c r="P94" s="61"/>
      <c r="Q94" s="54" t="s">
        <v>9</v>
      </c>
      <c r="R94" s="54"/>
      <c r="S94" s="54" t="s">
        <v>131</v>
      </c>
      <c r="T94" s="57"/>
      <c r="U94" s="57"/>
      <c r="V94" s="63"/>
      <c r="W94" s="57"/>
      <c r="X94" s="57"/>
      <c r="Y94" s="57"/>
      <c r="Z94" s="57"/>
    </row>
    <row r="95" spans="1:26" x14ac:dyDescent="0.2">
      <c r="A95" s="57"/>
      <c r="B95" s="57"/>
      <c r="C95" s="57"/>
      <c r="D95" s="57"/>
      <c r="E95" s="18"/>
      <c r="F95" s="65"/>
      <c r="G95" s="61"/>
      <c r="H95" s="65"/>
      <c r="I95" s="61"/>
      <c r="J95" s="61"/>
      <c r="K95" s="18"/>
      <c r="L95" s="54" t="s">
        <v>231</v>
      </c>
      <c r="M95" s="68"/>
      <c r="N95" s="67" t="s">
        <v>232</v>
      </c>
      <c r="O95" s="68"/>
      <c r="P95" s="67" t="s">
        <v>233</v>
      </c>
      <c r="Q95" s="57"/>
      <c r="R95" s="57"/>
      <c r="S95" s="57"/>
      <c r="T95" s="57"/>
      <c r="U95" s="57"/>
      <c r="V95" s="63"/>
      <c r="W95" s="57"/>
      <c r="X95" s="57"/>
      <c r="Y95" s="57"/>
      <c r="Z95" s="57"/>
    </row>
    <row r="96" spans="1:26" ht="147" customHeight="1" x14ac:dyDescent="0.2">
      <c r="A96" s="57"/>
      <c r="B96" s="57"/>
      <c r="C96" s="57"/>
      <c r="D96" s="57"/>
      <c r="E96" s="18"/>
      <c r="F96" s="60" t="s">
        <v>228</v>
      </c>
      <c r="G96" s="64"/>
      <c r="H96" s="60" t="s">
        <v>234</v>
      </c>
      <c r="I96" s="64"/>
      <c r="J96" s="60" t="s">
        <v>230</v>
      </c>
      <c r="K96" s="18"/>
      <c r="L96" s="69"/>
      <c r="M96" s="64"/>
      <c r="N96" s="66"/>
      <c r="O96" s="64"/>
      <c r="P96" s="64"/>
      <c r="Q96" s="55"/>
      <c r="R96" s="55"/>
      <c r="S96" s="55"/>
      <c r="T96" s="57"/>
      <c r="U96" s="57"/>
      <c r="V96" s="63"/>
      <c r="W96" s="57"/>
      <c r="X96" s="57"/>
      <c r="Y96" s="57"/>
      <c r="Z96" s="57"/>
    </row>
    <row r="97" spans="1:26" x14ac:dyDescent="0.2">
      <c r="A97" s="57"/>
      <c r="B97" s="57"/>
      <c r="C97" s="57"/>
      <c r="D97" s="57"/>
      <c r="E97" s="18"/>
      <c r="F97" s="65"/>
      <c r="G97" s="61"/>
      <c r="H97" s="65"/>
      <c r="I97" s="61"/>
      <c r="J97" s="61"/>
      <c r="K97" s="18"/>
      <c r="L97" s="69"/>
      <c r="M97" s="64"/>
      <c r="N97" s="66"/>
      <c r="O97" s="64"/>
      <c r="P97" s="64"/>
      <c r="Q97" s="18"/>
      <c r="S97" s="7"/>
      <c r="T97" s="57"/>
      <c r="U97" s="57"/>
      <c r="V97" s="63"/>
      <c r="W97" s="57"/>
      <c r="X97" s="57"/>
      <c r="Y97" s="57"/>
      <c r="Z97" s="57"/>
    </row>
    <row r="98" spans="1:26" x14ac:dyDescent="0.2">
      <c r="A98" s="57"/>
      <c r="B98" s="57"/>
      <c r="C98" s="57"/>
      <c r="D98" s="57"/>
      <c r="E98" s="18"/>
      <c r="F98" s="60" t="s">
        <v>118</v>
      </c>
      <c r="G98" s="64"/>
      <c r="H98" s="60" t="s">
        <v>235</v>
      </c>
      <c r="I98" s="64"/>
      <c r="J98" s="60" t="s">
        <v>120</v>
      </c>
      <c r="K98" s="18"/>
      <c r="L98" s="70"/>
      <c r="M98" s="61"/>
      <c r="N98" s="65"/>
      <c r="O98" s="61"/>
      <c r="P98" s="61"/>
      <c r="Q98" s="18"/>
      <c r="S98" s="7"/>
      <c r="T98" s="57"/>
      <c r="U98" s="57"/>
      <c r="V98" s="63"/>
      <c r="W98" s="57"/>
      <c r="X98" s="57"/>
      <c r="Y98" s="57"/>
      <c r="Z98" s="57"/>
    </row>
    <row r="99" spans="1:26" x14ac:dyDescent="0.2">
      <c r="A99" s="55"/>
      <c r="B99" s="55"/>
      <c r="C99" s="55"/>
      <c r="D99" s="55"/>
      <c r="E99" s="16"/>
      <c r="F99" s="65"/>
      <c r="G99" s="61"/>
      <c r="H99" s="65"/>
      <c r="I99" s="61"/>
      <c r="J99" s="61"/>
      <c r="K99" s="16"/>
      <c r="L99" s="9"/>
      <c r="M99" s="9"/>
      <c r="N99" s="9"/>
      <c r="O99" s="9"/>
      <c r="P99" s="10"/>
      <c r="Q99" s="16"/>
      <c r="R99" s="9"/>
      <c r="S99" s="10"/>
      <c r="T99" s="55"/>
      <c r="U99" s="55"/>
      <c r="V99" s="59"/>
      <c r="W99" s="55"/>
      <c r="X99" s="55"/>
      <c r="Y99" s="55"/>
      <c r="Z99" s="55"/>
    </row>
    <row r="100" spans="1:26" x14ac:dyDescent="0.2">
      <c r="A100" s="54" t="s">
        <v>236</v>
      </c>
      <c r="B100" s="54" t="s">
        <v>237</v>
      </c>
      <c r="C100" s="54" t="s">
        <v>238</v>
      </c>
      <c r="D100" s="54" t="s">
        <v>224</v>
      </c>
      <c r="E100" s="15"/>
      <c r="F100" s="3"/>
      <c r="G100" s="3"/>
      <c r="H100" s="3"/>
      <c r="I100" s="3"/>
      <c r="J100" s="4"/>
      <c r="K100" s="15"/>
      <c r="L100" s="3"/>
      <c r="M100" s="3"/>
      <c r="N100" s="3"/>
      <c r="O100" s="3"/>
      <c r="P100" s="4"/>
      <c r="Q100" s="15"/>
      <c r="R100" s="3"/>
      <c r="S100" s="4"/>
      <c r="T100" s="56">
        <v>200</v>
      </c>
      <c r="U100" s="56">
        <v>199.9</v>
      </c>
      <c r="V100" s="58">
        <v>400</v>
      </c>
      <c r="W100" s="56">
        <v>200</v>
      </c>
      <c r="X100" s="56">
        <v>200</v>
      </c>
      <c r="Y100" s="56">
        <v>200</v>
      </c>
      <c r="Z100" s="54"/>
    </row>
    <row r="101" spans="1:26" x14ac:dyDescent="0.2">
      <c r="A101" s="57"/>
      <c r="B101" s="57"/>
      <c r="C101" s="57"/>
      <c r="D101" s="57"/>
      <c r="E101" s="18"/>
      <c r="F101" s="60" t="s">
        <v>239</v>
      </c>
      <c r="G101" s="64"/>
      <c r="H101" s="60" t="s">
        <v>240</v>
      </c>
      <c r="I101" s="64"/>
      <c r="J101" s="60" t="s">
        <v>241</v>
      </c>
      <c r="K101" s="18"/>
      <c r="P101" s="7"/>
      <c r="Q101" s="18"/>
      <c r="S101" s="7"/>
      <c r="T101" s="57"/>
      <c r="U101" s="57"/>
      <c r="V101" s="63"/>
      <c r="W101" s="57"/>
      <c r="X101" s="57"/>
      <c r="Y101" s="57"/>
      <c r="Z101" s="57"/>
    </row>
    <row r="102" spans="1:26" x14ac:dyDescent="0.2">
      <c r="A102" s="57"/>
      <c r="B102" s="57"/>
      <c r="C102" s="57"/>
      <c r="D102" s="57"/>
      <c r="E102" s="18"/>
      <c r="F102" s="65"/>
      <c r="G102" s="61"/>
      <c r="H102" s="65"/>
      <c r="I102" s="61"/>
      <c r="J102" s="61"/>
      <c r="K102" s="18"/>
      <c r="P102" s="7"/>
      <c r="Q102" s="54" t="s">
        <v>242</v>
      </c>
      <c r="R102" s="54"/>
      <c r="S102" s="54" t="s">
        <v>243</v>
      </c>
      <c r="T102" s="57"/>
      <c r="U102" s="57"/>
      <c r="V102" s="63"/>
      <c r="W102" s="57"/>
      <c r="X102" s="57"/>
      <c r="Y102" s="57"/>
      <c r="Z102" s="57"/>
    </row>
    <row r="103" spans="1:26" ht="99.75" customHeight="1" x14ac:dyDescent="0.2">
      <c r="A103" s="57"/>
      <c r="B103" s="57"/>
      <c r="C103" s="57"/>
      <c r="D103" s="57"/>
      <c r="E103" s="18"/>
      <c r="F103" s="60" t="s">
        <v>239</v>
      </c>
      <c r="G103" s="64"/>
      <c r="H103" s="60" t="s">
        <v>244</v>
      </c>
      <c r="I103" s="64"/>
      <c r="J103" s="60" t="s">
        <v>241</v>
      </c>
      <c r="K103" s="18"/>
      <c r="P103" s="7"/>
      <c r="Q103" s="55"/>
      <c r="R103" s="55"/>
      <c r="S103" s="55"/>
      <c r="T103" s="57"/>
      <c r="U103" s="57"/>
      <c r="V103" s="63"/>
      <c r="W103" s="57"/>
      <c r="X103" s="57"/>
      <c r="Y103" s="57"/>
      <c r="Z103" s="57"/>
    </row>
    <row r="104" spans="1:26" x14ac:dyDescent="0.2">
      <c r="A104" s="57"/>
      <c r="B104" s="57"/>
      <c r="C104" s="57"/>
      <c r="D104" s="57"/>
      <c r="E104" s="18"/>
      <c r="F104" s="65"/>
      <c r="G104" s="61"/>
      <c r="H104" s="65"/>
      <c r="I104" s="61"/>
      <c r="J104" s="61"/>
      <c r="K104" s="18"/>
      <c r="P104" s="7"/>
      <c r="Q104" s="18"/>
      <c r="S104" s="7"/>
      <c r="T104" s="57"/>
      <c r="U104" s="57"/>
      <c r="V104" s="63"/>
      <c r="W104" s="57"/>
      <c r="X104" s="57"/>
      <c r="Y104" s="57"/>
      <c r="Z104" s="57"/>
    </row>
    <row r="105" spans="1:26" ht="27" x14ac:dyDescent="0.2">
      <c r="A105" s="57"/>
      <c r="B105" s="57"/>
      <c r="C105" s="57"/>
      <c r="D105" s="57"/>
      <c r="E105" s="18"/>
      <c r="F105" s="60" t="s">
        <v>239</v>
      </c>
      <c r="G105" s="61"/>
      <c r="H105" s="60" t="s">
        <v>245</v>
      </c>
      <c r="I105" s="61"/>
      <c r="J105" s="19" t="s">
        <v>241</v>
      </c>
      <c r="K105" s="18"/>
      <c r="P105" s="7"/>
      <c r="Q105" s="18"/>
      <c r="S105" s="7"/>
      <c r="T105" s="57"/>
      <c r="U105" s="57"/>
      <c r="V105" s="63"/>
      <c r="W105" s="57"/>
      <c r="X105" s="57"/>
      <c r="Y105" s="57"/>
      <c r="Z105" s="57"/>
    </row>
    <row r="106" spans="1:26" ht="27" x14ac:dyDescent="0.2">
      <c r="A106" s="55"/>
      <c r="B106" s="55"/>
      <c r="C106" s="55"/>
      <c r="D106" s="55"/>
      <c r="E106" s="16"/>
      <c r="F106" s="60" t="s">
        <v>118</v>
      </c>
      <c r="G106" s="61"/>
      <c r="H106" s="60" t="s">
        <v>246</v>
      </c>
      <c r="I106" s="61"/>
      <c r="J106" s="19" t="s">
        <v>120</v>
      </c>
      <c r="K106" s="16"/>
      <c r="L106" s="9"/>
      <c r="M106" s="9"/>
      <c r="N106" s="9"/>
      <c r="O106" s="9"/>
      <c r="P106" s="10"/>
      <c r="Q106" s="18"/>
      <c r="R106" s="27"/>
      <c r="S106" s="7"/>
      <c r="T106" s="55"/>
      <c r="U106" s="55"/>
      <c r="V106" s="59"/>
      <c r="W106" s="55"/>
      <c r="X106" s="55"/>
      <c r="Y106" s="55"/>
      <c r="Z106" s="55"/>
    </row>
    <row r="107" spans="1:26" ht="229.5" x14ac:dyDescent="0.2">
      <c r="A107" s="54" t="s">
        <v>247</v>
      </c>
      <c r="B107" s="54" t="s">
        <v>10</v>
      </c>
      <c r="C107" s="54" t="s">
        <v>248</v>
      </c>
      <c r="D107" s="54" t="s">
        <v>249</v>
      </c>
      <c r="E107" s="15"/>
      <c r="F107" s="3"/>
      <c r="G107" s="3"/>
      <c r="H107" s="3"/>
      <c r="I107" s="3"/>
      <c r="J107" s="4"/>
      <c r="K107" s="15"/>
      <c r="L107" s="54" t="s">
        <v>250</v>
      </c>
      <c r="M107" s="68"/>
      <c r="N107" s="67" t="s">
        <v>219</v>
      </c>
      <c r="O107" s="68"/>
      <c r="P107" s="98" t="s">
        <v>251</v>
      </c>
      <c r="Q107" s="28" t="s">
        <v>499</v>
      </c>
      <c r="R107" s="30"/>
      <c r="S107" s="28" t="s">
        <v>530</v>
      </c>
      <c r="T107" s="99">
        <v>574844.5</v>
      </c>
      <c r="U107" s="56">
        <v>541873.30000000005</v>
      </c>
      <c r="V107" s="58">
        <f>334755.9+9500+40883.9+40204+14973</f>
        <v>440316.80000000005</v>
      </c>
      <c r="W107" s="56">
        <f>305568.3+39869.4+40093.8</f>
        <v>385531.5</v>
      </c>
      <c r="X107" s="56">
        <f>309258.4+39537.2+39822.5</f>
        <v>388618.10000000003</v>
      </c>
      <c r="Y107" s="56">
        <f>309259.4+39537.3+39822.5</f>
        <v>388619.2</v>
      </c>
      <c r="Z107" s="54"/>
    </row>
    <row r="108" spans="1:26" ht="364.5" x14ac:dyDescent="0.2">
      <c r="A108" s="57"/>
      <c r="B108" s="57"/>
      <c r="C108" s="57"/>
      <c r="D108" s="57"/>
      <c r="E108" s="18"/>
      <c r="F108" s="60" t="s">
        <v>118</v>
      </c>
      <c r="G108" s="64"/>
      <c r="H108" s="60" t="s">
        <v>252</v>
      </c>
      <c r="I108" s="64"/>
      <c r="J108" s="60" t="s">
        <v>120</v>
      </c>
      <c r="K108" s="18"/>
      <c r="L108" s="69"/>
      <c r="M108" s="64"/>
      <c r="N108" s="66"/>
      <c r="O108" s="64"/>
      <c r="P108" s="97"/>
      <c r="Q108" s="28" t="s">
        <v>500</v>
      </c>
      <c r="R108" s="29"/>
      <c r="S108" s="28" t="s">
        <v>531</v>
      </c>
      <c r="T108" s="64"/>
      <c r="U108" s="57"/>
      <c r="V108" s="63"/>
      <c r="W108" s="57"/>
      <c r="X108" s="57"/>
      <c r="Y108" s="57"/>
      <c r="Z108" s="57"/>
    </row>
    <row r="109" spans="1:26" ht="104.25" customHeight="1" x14ac:dyDescent="0.2">
      <c r="A109" s="57"/>
      <c r="B109" s="57"/>
      <c r="C109" s="57"/>
      <c r="D109" s="57"/>
      <c r="E109" s="18"/>
      <c r="F109" s="66"/>
      <c r="G109" s="64"/>
      <c r="H109" s="66"/>
      <c r="I109" s="64"/>
      <c r="J109" s="64"/>
      <c r="K109" s="18"/>
      <c r="L109" s="70"/>
      <c r="M109" s="61"/>
      <c r="N109" s="65"/>
      <c r="O109" s="61"/>
      <c r="P109" s="61"/>
      <c r="Q109" s="100" t="s">
        <v>11</v>
      </c>
      <c r="R109" s="88"/>
      <c r="S109" s="88" t="s">
        <v>209</v>
      </c>
      <c r="T109" s="57"/>
      <c r="U109" s="57"/>
      <c r="V109" s="63"/>
      <c r="W109" s="57"/>
      <c r="X109" s="57"/>
      <c r="Y109" s="57"/>
      <c r="Z109" s="57"/>
    </row>
    <row r="110" spans="1:26" ht="139.5" customHeight="1" x14ac:dyDescent="0.2">
      <c r="A110" s="57"/>
      <c r="B110" s="57"/>
      <c r="C110" s="57"/>
      <c r="D110" s="57"/>
      <c r="E110" s="18"/>
      <c r="F110" s="65"/>
      <c r="G110" s="61"/>
      <c r="H110" s="65"/>
      <c r="I110" s="61"/>
      <c r="J110" s="61"/>
      <c r="K110" s="18"/>
      <c r="L110" s="54" t="s">
        <v>253</v>
      </c>
      <c r="M110" s="68"/>
      <c r="N110" s="67" t="s">
        <v>107</v>
      </c>
      <c r="O110" s="68"/>
      <c r="P110" s="67" t="s">
        <v>254</v>
      </c>
      <c r="Q110" s="101"/>
      <c r="R110" s="57"/>
      <c r="S110" s="57"/>
      <c r="T110" s="57"/>
      <c r="U110" s="57"/>
      <c r="V110" s="63"/>
      <c r="W110" s="57"/>
      <c r="X110" s="57"/>
      <c r="Y110" s="57"/>
      <c r="Z110" s="57"/>
    </row>
    <row r="111" spans="1:26" x14ac:dyDescent="0.2">
      <c r="A111" s="57"/>
      <c r="B111" s="57"/>
      <c r="C111" s="57"/>
      <c r="D111" s="57"/>
      <c r="E111" s="18"/>
      <c r="J111" s="7"/>
      <c r="K111" s="18"/>
      <c r="L111" s="69"/>
      <c r="M111" s="64"/>
      <c r="N111" s="66"/>
      <c r="O111" s="64"/>
      <c r="P111" s="64"/>
      <c r="Q111" s="102"/>
      <c r="R111" s="55"/>
      <c r="S111" s="55"/>
      <c r="T111" s="57"/>
      <c r="U111" s="57"/>
      <c r="V111" s="63"/>
      <c r="W111" s="57"/>
      <c r="X111" s="57"/>
      <c r="Y111" s="57"/>
      <c r="Z111" s="57"/>
    </row>
    <row r="112" spans="1:26" ht="13.5" x14ac:dyDescent="0.2">
      <c r="A112" s="57"/>
      <c r="B112" s="57"/>
      <c r="C112" s="57"/>
      <c r="D112" s="57"/>
      <c r="E112" s="18"/>
      <c r="J112" s="7"/>
      <c r="K112" s="18"/>
      <c r="L112" s="69"/>
      <c r="M112" s="64"/>
      <c r="N112" s="66"/>
      <c r="O112" s="64"/>
      <c r="P112" s="64"/>
      <c r="Q112" s="32"/>
      <c r="R112" s="32"/>
      <c r="S112" s="32"/>
      <c r="T112" s="57"/>
      <c r="U112" s="57"/>
      <c r="V112" s="63"/>
      <c r="W112" s="57"/>
      <c r="X112" s="57"/>
      <c r="Y112" s="57"/>
      <c r="Z112" s="57"/>
    </row>
    <row r="113" spans="1:26" ht="202.5" x14ac:dyDescent="0.2">
      <c r="A113" s="57"/>
      <c r="B113" s="57"/>
      <c r="C113" s="57"/>
      <c r="D113" s="57"/>
      <c r="E113" s="18"/>
      <c r="J113" s="7"/>
      <c r="K113" s="18"/>
      <c r="L113" s="69"/>
      <c r="M113" s="64"/>
      <c r="N113" s="66"/>
      <c r="O113" s="64"/>
      <c r="P113" s="64"/>
      <c r="Q113" s="32" t="s">
        <v>505</v>
      </c>
      <c r="R113" s="32"/>
      <c r="S113" s="32" t="s">
        <v>506</v>
      </c>
      <c r="T113" s="57"/>
      <c r="U113" s="57"/>
      <c r="V113" s="63"/>
      <c r="W113" s="57"/>
      <c r="X113" s="57"/>
      <c r="Y113" s="57"/>
      <c r="Z113" s="57"/>
    </row>
    <row r="114" spans="1:26" ht="202.5" x14ac:dyDescent="0.2">
      <c r="A114" s="57"/>
      <c r="B114" s="57"/>
      <c r="C114" s="57"/>
      <c r="D114" s="57"/>
      <c r="E114" s="18"/>
      <c r="J114" s="7"/>
      <c r="K114" s="18"/>
      <c r="L114" s="69"/>
      <c r="M114" s="64"/>
      <c r="N114" s="66"/>
      <c r="O114" s="64"/>
      <c r="P114" s="64"/>
      <c r="Q114" s="32" t="s">
        <v>504</v>
      </c>
      <c r="R114" s="32"/>
      <c r="S114" s="32" t="s">
        <v>503</v>
      </c>
      <c r="T114" s="57"/>
      <c r="U114" s="57"/>
      <c r="V114" s="63"/>
      <c r="W114" s="57"/>
      <c r="X114" s="57"/>
      <c r="Y114" s="57"/>
      <c r="Z114" s="57"/>
    </row>
    <row r="115" spans="1:26" ht="108" x14ac:dyDescent="0.2">
      <c r="A115" s="57"/>
      <c r="B115" s="57"/>
      <c r="C115" s="57"/>
      <c r="D115" s="57"/>
      <c r="E115" s="18"/>
      <c r="J115" s="7"/>
      <c r="K115" s="18"/>
      <c r="L115" s="69"/>
      <c r="M115" s="64"/>
      <c r="N115" s="66"/>
      <c r="O115" s="64"/>
      <c r="P115" s="64"/>
      <c r="Q115" s="14" t="s">
        <v>255</v>
      </c>
      <c r="R115" s="14"/>
      <c r="S115" s="14" t="s">
        <v>532</v>
      </c>
      <c r="T115" s="57"/>
      <c r="U115" s="57"/>
      <c r="V115" s="63"/>
      <c r="W115" s="57"/>
      <c r="X115" s="57"/>
      <c r="Y115" s="57"/>
      <c r="Z115" s="57"/>
    </row>
    <row r="116" spans="1:26" x14ac:dyDescent="0.2">
      <c r="A116" s="57"/>
      <c r="B116" s="57"/>
      <c r="C116" s="57"/>
      <c r="D116" s="57"/>
      <c r="E116" s="18"/>
      <c r="J116" s="7"/>
      <c r="K116" s="18"/>
      <c r="L116" s="70"/>
      <c r="M116" s="61"/>
      <c r="N116" s="65"/>
      <c r="O116" s="61"/>
      <c r="P116" s="61"/>
      <c r="Q116" s="54" t="s">
        <v>256</v>
      </c>
      <c r="R116" s="54"/>
      <c r="S116" s="54" t="s">
        <v>257</v>
      </c>
      <c r="T116" s="57"/>
      <c r="U116" s="57"/>
      <c r="V116" s="63"/>
      <c r="W116" s="57"/>
      <c r="X116" s="57"/>
      <c r="Y116" s="57"/>
      <c r="Z116" s="57"/>
    </row>
    <row r="117" spans="1:26" ht="117.75" customHeight="1" x14ac:dyDescent="0.2">
      <c r="A117" s="55"/>
      <c r="B117" s="55"/>
      <c r="C117" s="55"/>
      <c r="D117" s="55"/>
      <c r="E117" s="16"/>
      <c r="F117" s="9"/>
      <c r="G117" s="9"/>
      <c r="H117" s="9"/>
      <c r="I117" s="9"/>
      <c r="J117" s="10"/>
      <c r="K117" s="16"/>
      <c r="L117" s="9"/>
      <c r="M117" s="9"/>
      <c r="N117" s="9"/>
      <c r="O117" s="9"/>
      <c r="P117" s="10"/>
      <c r="Q117" s="55"/>
      <c r="R117" s="55"/>
      <c r="S117" s="55"/>
      <c r="T117" s="55"/>
      <c r="U117" s="55"/>
      <c r="V117" s="59"/>
      <c r="W117" s="55"/>
      <c r="X117" s="55"/>
      <c r="Y117" s="55"/>
      <c r="Z117" s="55"/>
    </row>
    <row r="118" spans="1:26" x14ac:dyDescent="0.2">
      <c r="A118" s="54" t="s">
        <v>258</v>
      </c>
      <c r="B118" s="54" t="s">
        <v>259</v>
      </c>
      <c r="C118" s="54" t="s">
        <v>260</v>
      </c>
      <c r="D118" s="54" t="s">
        <v>177</v>
      </c>
      <c r="E118" s="15"/>
      <c r="F118" s="3"/>
      <c r="G118" s="3"/>
      <c r="H118" s="3"/>
      <c r="I118" s="3"/>
      <c r="J118" s="4"/>
      <c r="K118" s="15"/>
      <c r="L118" s="3"/>
      <c r="M118" s="3"/>
      <c r="N118" s="3"/>
      <c r="O118" s="3"/>
      <c r="P118" s="4"/>
      <c r="Q118" s="15"/>
      <c r="R118" s="3"/>
      <c r="S118" s="4"/>
      <c r="T118" s="56">
        <v>8053.9</v>
      </c>
      <c r="U118" s="56">
        <v>8053.9</v>
      </c>
      <c r="V118" s="58">
        <v>7255.6</v>
      </c>
      <c r="W118" s="56">
        <v>7255.6</v>
      </c>
      <c r="X118" s="56">
        <v>7255.6</v>
      </c>
      <c r="Y118" s="56">
        <v>8000</v>
      </c>
      <c r="Z118" s="54"/>
    </row>
    <row r="119" spans="1:26" x14ac:dyDescent="0.2">
      <c r="A119" s="57"/>
      <c r="B119" s="57"/>
      <c r="C119" s="57"/>
      <c r="D119" s="57"/>
      <c r="E119" s="18"/>
      <c r="F119" s="60" t="s">
        <v>118</v>
      </c>
      <c r="G119" s="64"/>
      <c r="H119" s="60" t="s">
        <v>261</v>
      </c>
      <c r="I119" s="64"/>
      <c r="J119" s="60" t="s">
        <v>120</v>
      </c>
      <c r="K119" s="18"/>
      <c r="P119" s="7"/>
      <c r="Q119" s="18"/>
      <c r="S119" s="7"/>
      <c r="T119" s="57"/>
      <c r="U119" s="57"/>
      <c r="V119" s="63"/>
      <c r="W119" s="57"/>
      <c r="X119" s="57"/>
      <c r="Y119" s="57"/>
      <c r="Z119" s="57"/>
    </row>
    <row r="120" spans="1:26" x14ac:dyDescent="0.2">
      <c r="A120" s="57"/>
      <c r="B120" s="57"/>
      <c r="C120" s="57"/>
      <c r="D120" s="57"/>
      <c r="E120" s="18"/>
      <c r="F120" s="65"/>
      <c r="G120" s="61"/>
      <c r="H120" s="65"/>
      <c r="I120" s="61"/>
      <c r="J120" s="61"/>
      <c r="K120" s="18"/>
      <c r="P120" s="7"/>
      <c r="Q120" s="54" t="s">
        <v>509</v>
      </c>
      <c r="R120" s="54"/>
      <c r="S120" s="54" t="s">
        <v>533</v>
      </c>
      <c r="T120" s="57"/>
      <c r="U120" s="57"/>
      <c r="V120" s="63"/>
      <c r="W120" s="57"/>
      <c r="X120" s="57"/>
      <c r="Y120" s="57"/>
      <c r="Z120" s="57"/>
    </row>
    <row r="121" spans="1:26" ht="272.25" customHeight="1" x14ac:dyDescent="0.2">
      <c r="A121" s="57"/>
      <c r="B121" s="57"/>
      <c r="C121" s="57"/>
      <c r="D121" s="57"/>
      <c r="E121" s="18"/>
      <c r="J121" s="7"/>
      <c r="K121" s="18"/>
      <c r="P121" s="7"/>
      <c r="Q121" s="55"/>
      <c r="R121" s="55"/>
      <c r="S121" s="55"/>
      <c r="T121" s="57"/>
      <c r="U121" s="57"/>
      <c r="V121" s="63"/>
      <c r="W121" s="57"/>
      <c r="X121" s="57"/>
      <c r="Y121" s="57"/>
      <c r="Z121" s="57"/>
    </row>
    <row r="122" spans="1:26" x14ac:dyDescent="0.2">
      <c r="A122" s="55"/>
      <c r="B122" s="55"/>
      <c r="C122" s="55"/>
      <c r="D122" s="55"/>
      <c r="E122" s="16"/>
      <c r="F122" s="9"/>
      <c r="G122" s="9"/>
      <c r="H122" s="9"/>
      <c r="I122" s="9"/>
      <c r="J122" s="10"/>
      <c r="K122" s="16"/>
      <c r="L122" s="9"/>
      <c r="M122" s="9"/>
      <c r="N122" s="9"/>
      <c r="O122" s="9"/>
      <c r="P122" s="10"/>
      <c r="Q122" s="18"/>
      <c r="R122" s="27"/>
      <c r="S122" s="7"/>
      <c r="T122" s="55"/>
      <c r="U122" s="55"/>
      <c r="V122" s="59"/>
      <c r="W122" s="55"/>
      <c r="X122" s="55"/>
      <c r="Y122" s="55"/>
      <c r="Z122" s="55"/>
    </row>
    <row r="123" spans="1:26" ht="135" x14ac:dyDescent="0.2">
      <c r="A123" s="54" t="s">
        <v>262</v>
      </c>
      <c r="B123" s="54" t="s">
        <v>263</v>
      </c>
      <c r="C123" s="54" t="s">
        <v>264</v>
      </c>
      <c r="D123" s="54" t="s">
        <v>265</v>
      </c>
      <c r="E123" s="15"/>
      <c r="F123" s="3"/>
      <c r="G123" s="3"/>
      <c r="H123" s="3"/>
      <c r="I123" s="3"/>
      <c r="J123" s="4"/>
      <c r="K123" s="15"/>
      <c r="L123" s="54" t="s">
        <v>266</v>
      </c>
      <c r="M123" s="68"/>
      <c r="N123" s="67" t="s">
        <v>267</v>
      </c>
      <c r="O123" s="68"/>
      <c r="P123" s="98" t="s">
        <v>268</v>
      </c>
      <c r="Q123" s="28" t="s">
        <v>507</v>
      </c>
      <c r="R123" s="28"/>
      <c r="S123" s="28" t="s">
        <v>534</v>
      </c>
      <c r="T123" s="99">
        <v>36883.9</v>
      </c>
      <c r="U123" s="56">
        <v>36818.800000000003</v>
      </c>
      <c r="V123" s="91">
        <v>31201.4</v>
      </c>
      <c r="W123" s="56">
        <v>24562</v>
      </c>
      <c r="X123" s="56">
        <v>24880.799999999999</v>
      </c>
      <c r="Y123" s="56">
        <v>24880.799999999999</v>
      </c>
      <c r="Z123" s="54"/>
    </row>
    <row r="124" spans="1:26" ht="121.5" x14ac:dyDescent="0.25">
      <c r="A124" s="57"/>
      <c r="B124" s="57"/>
      <c r="C124" s="57"/>
      <c r="D124" s="57"/>
      <c r="E124" s="18"/>
      <c r="F124" s="60" t="s">
        <v>269</v>
      </c>
      <c r="G124" s="64"/>
      <c r="H124" s="60" t="s">
        <v>107</v>
      </c>
      <c r="I124" s="64"/>
      <c r="J124" s="60" t="s">
        <v>270</v>
      </c>
      <c r="K124" s="18"/>
      <c r="L124" s="69"/>
      <c r="M124" s="64"/>
      <c r="N124" s="66"/>
      <c r="O124" s="64"/>
      <c r="P124" s="97"/>
      <c r="Q124" s="28" t="s">
        <v>535</v>
      </c>
      <c r="R124" s="31"/>
      <c r="S124" s="28" t="s">
        <v>536</v>
      </c>
      <c r="T124" s="64"/>
      <c r="U124" s="57"/>
      <c r="V124" s="93"/>
      <c r="W124" s="57"/>
      <c r="X124" s="57"/>
      <c r="Y124" s="57"/>
      <c r="Z124" s="57"/>
    </row>
    <row r="125" spans="1:26" x14ac:dyDescent="0.2">
      <c r="A125" s="57"/>
      <c r="B125" s="57"/>
      <c r="C125" s="57"/>
      <c r="D125" s="57"/>
      <c r="E125" s="18"/>
      <c r="F125" s="66"/>
      <c r="G125" s="64"/>
      <c r="H125" s="66"/>
      <c r="I125" s="64"/>
      <c r="J125" s="64"/>
      <c r="K125" s="18"/>
      <c r="L125" s="70"/>
      <c r="M125" s="61"/>
      <c r="N125" s="65"/>
      <c r="O125" s="61"/>
      <c r="P125" s="61"/>
      <c r="Q125" s="88" t="s">
        <v>271</v>
      </c>
      <c r="R125" s="88"/>
      <c r="S125" s="88" t="s">
        <v>272</v>
      </c>
      <c r="T125" s="57"/>
      <c r="U125" s="57"/>
      <c r="V125" s="93"/>
      <c r="W125" s="57"/>
      <c r="X125" s="57"/>
      <c r="Y125" s="57"/>
      <c r="Z125" s="57"/>
    </row>
    <row r="126" spans="1:26" ht="126" customHeight="1" x14ac:dyDescent="0.2">
      <c r="A126" s="57"/>
      <c r="B126" s="57"/>
      <c r="C126" s="57"/>
      <c r="D126" s="57"/>
      <c r="E126" s="18"/>
      <c r="F126" s="65"/>
      <c r="G126" s="61"/>
      <c r="H126" s="65"/>
      <c r="I126" s="61"/>
      <c r="J126" s="61"/>
      <c r="K126" s="18"/>
      <c r="P126" s="7"/>
      <c r="Q126" s="57"/>
      <c r="R126" s="57"/>
      <c r="S126" s="57"/>
      <c r="T126" s="57"/>
      <c r="U126" s="57"/>
      <c r="V126" s="93"/>
      <c r="W126" s="57"/>
      <c r="X126" s="57"/>
      <c r="Y126" s="57"/>
      <c r="Z126" s="57"/>
    </row>
    <row r="127" spans="1:26" ht="12.75" customHeight="1" x14ac:dyDescent="0.2">
      <c r="A127" s="57"/>
      <c r="B127" s="57"/>
      <c r="C127" s="57"/>
      <c r="D127" s="57"/>
      <c r="E127" s="18"/>
      <c r="F127" s="60" t="s">
        <v>273</v>
      </c>
      <c r="G127" s="64"/>
      <c r="H127" s="60" t="s">
        <v>274</v>
      </c>
      <c r="I127" s="64"/>
      <c r="J127" s="60" t="s">
        <v>275</v>
      </c>
      <c r="K127" s="18"/>
      <c r="P127" s="7"/>
      <c r="Q127" s="55"/>
      <c r="R127" s="55"/>
      <c r="S127" s="55"/>
      <c r="T127" s="57"/>
      <c r="U127" s="57"/>
      <c r="V127" s="93"/>
      <c r="W127" s="57"/>
      <c r="X127" s="57"/>
      <c r="Y127" s="57"/>
      <c r="Z127" s="57"/>
    </row>
    <row r="128" spans="1:26" x14ac:dyDescent="0.2">
      <c r="A128" s="57"/>
      <c r="B128" s="57"/>
      <c r="C128" s="57"/>
      <c r="D128" s="57"/>
      <c r="E128" s="18"/>
      <c r="F128" s="65"/>
      <c r="G128" s="61"/>
      <c r="H128" s="65"/>
      <c r="I128" s="61"/>
      <c r="J128" s="61"/>
      <c r="K128" s="18"/>
      <c r="P128" s="7"/>
      <c r="Q128" s="54" t="s">
        <v>276</v>
      </c>
      <c r="R128" s="54"/>
      <c r="S128" s="54" t="s">
        <v>208</v>
      </c>
      <c r="T128" s="57"/>
      <c r="U128" s="57"/>
      <c r="V128" s="93"/>
      <c r="W128" s="57"/>
      <c r="X128" s="57"/>
      <c r="Y128" s="57"/>
      <c r="Z128" s="57"/>
    </row>
    <row r="129" spans="1:26" ht="147" customHeight="1" x14ac:dyDescent="0.2">
      <c r="A129" s="57"/>
      <c r="B129" s="57"/>
      <c r="C129" s="57"/>
      <c r="D129" s="57"/>
      <c r="E129" s="18"/>
      <c r="F129" s="60" t="s">
        <v>118</v>
      </c>
      <c r="G129" s="64"/>
      <c r="H129" s="60" t="s">
        <v>277</v>
      </c>
      <c r="I129" s="64"/>
      <c r="J129" s="60" t="s">
        <v>120</v>
      </c>
      <c r="K129" s="18"/>
      <c r="P129" s="7"/>
      <c r="Q129" s="55"/>
      <c r="R129" s="55"/>
      <c r="S129" s="55"/>
      <c r="T129" s="57"/>
      <c r="U129" s="57"/>
      <c r="V129" s="93"/>
      <c r="W129" s="57"/>
      <c r="X129" s="57"/>
      <c r="Y129" s="57"/>
      <c r="Z129" s="57"/>
    </row>
    <row r="130" spans="1:26" x14ac:dyDescent="0.2">
      <c r="A130" s="57"/>
      <c r="B130" s="57"/>
      <c r="C130" s="57"/>
      <c r="D130" s="57"/>
      <c r="E130" s="18"/>
      <c r="F130" s="65"/>
      <c r="G130" s="61"/>
      <c r="H130" s="65"/>
      <c r="I130" s="61"/>
      <c r="J130" s="61"/>
      <c r="K130" s="18"/>
      <c r="P130" s="7"/>
      <c r="Q130" s="54" t="s">
        <v>278</v>
      </c>
      <c r="R130" s="54"/>
      <c r="S130" s="54" t="s">
        <v>279</v>
      </c>
      <c r="T130" s="57"/>
      <c r="U130" s="57"/>
      <c r="V130" s="93"/>
      <c r="W130" s="57"/>
      <c r="X130" s="57"/>
      <c r="Y130" s="57"/>
      <c r="Z130" s="57"/>
    </row>
    <row r="131" spans="1:26" ht="139.5" customHeight="1" x14ac:dyDescent="0.2">
      <c r="A131" s="55"/>
      <c r="B131" s="55"/>
      <c r="C131" s="55"/>
      <c r="D131" s="55"/>
      <c r="E131" s="16"/>
      <c r="F131" s="9"/>
      <c r="G131" s="9"/>
      <c r="H131" s="9"/>
      <c r="I131" s="9"/>
      <c r="J131" s="10"/>
      <c r="K131" s="16"/>
      <c r="L131" s="9"/>
      <c r="M131" s="9"/>
      <c r="N131" s="9"/>
      <c r="O131" s="9"/>
      <c r="P131" s="10"/>
      <c r="Q131" s="55"/>
      <c r="R131" s="55"/>
      <c r="S131" s="55"/>
      <c r="T131" s="55"/>
      <c r="U131" s="55"/>
      <c r="V131" s="94"/>
      <c r="W131" s="55"/>
      <c r="X131" s="55"/>
      <c r="Y131" s="55"/>
      <c r="Z131" s="55"/>
    </row>
    <row r="132" spans="1:26" ht="256.5" x14ac:dyDescent="0.2">
      <c r="A132" s="54" t="s">
        <v>280</v>
      </c>
      <c r="B132" s="54" t="s">
        <v>281</v>
      </c>
      <c r="C132" s="54" t="s">
        <v>282</v>
      </c>
      <c r="D132" s="54" t="s">
        <v>265</v>
      </c>
      <c r="E132" s="15"/>
      <c r="F132" s="3"/>
      <c r="G132" s="3"/>
      <c r="H132" s="3"/>
      <c r="I132" s="3"/>
      <c r="J132" s="4"/>
      <c r="K132" s="15"/>
      <c r="L132" s="54" t="s">
        <v>283</v>
      </c>
      <c r="M132" s="68"/>
      <c r="N132" s="67" t="s">
        <v>284</v>
      </c>
      <c r="O132" s="68"/>
      <c r="P132" s="67" t="s">
        <v>285</v>
      </c>
      <c r="Q132" s="32" t="s">
        <v>502</v>
      </c>
      <c r="R132" s="32"/>
      <c r="S132" s="32" t="s">
        <v>503</v>
      </c>
      <c r="T132" s="56">
        <v>50032.800000000003</v>
      </c>
      <c r="U132" s="56">
        <v>47353.2</v>
      </c>
      <c r="V132" s="91">
        <v>36542.300000000003</v>
      </c>
      <c r="W132" s="56">
        <v>34951.699999999997</v>
      </c>
      <c r="X132" s="56">
        <v>34810.5</v>
      </c>
      <c r="Y132" s="56">
        <v>34810.5</v>
      </c>
      <c r="Z132" s="54"/>
    </row>
    <row r="133" spans="1:26" ht="229.5" x14ac:dyDescent="0.2">
      <c r="A133" s="87"/>
      <c r="B133" s="87"/>
      <c r="C133" s="87"/>
      <c r="D133" s="87"/>
      <c r="E133" s="18"/>
      <c r="F133" s="27"/>
      <c r="G133" s="27"/>
      <c r="H133" s="27"/>
      <c r="I133" s="27"/>
      <c r="J133" s="7"/>
      <c r="K133" s="18"/>
      <c r="L133" s="95"/>
      <c r="M133" s="64"/>
      <c r="N133" s="96"/>
      <c r="O133" s="64"/>
      <c r="P133" s="96"/>
      <c r="Q133" s="28" t="s">
        <v>510</v>
      </c>
      <c r="R133" s="28"/>
      <c r="S133" s="28" t="s">
        <v>530</v>
      </c>
      <c r="T133" s="89"/>
      <c r="U133" s="90"/>
      <c r="V133" s="92"/>
      <c r="W133" s="90"/>
      <c r="X133" s="90"/>
      <c r="Y133" s="90"/>
      <c r="Z133" s="87"/>
    </row>
    <row r="134" spans="1:26" ht="216" x14ac:dyDescent="0.25">
      <c r="A134" s="57"/>
      <c r="B134" s="57"/>
      <c r="C134" s="57"/>
      <c r="D134" s="57"/>
      <c r="E134" s="18"/>
      <c r="F134" s="60" t="s">
        <v>118</v>
      </c>
      <c r="G134" s="64"/>
      <c r="H134" s="60" t="s">
        <v>286</v>
      </c>
      <c r="I134" s="64"/>
      <c r="J134" s="60" t="s">
        <v>120</v>
      </c>
      <c r="K134" s="18"/>
      <c r="L134" s="69"/>
      <c r="M134" s="64"/>
      <c r="N134" s="66"/>
      <c r="O134" s="64"/>
      <c r="P134" s="97"/>
      <c r="Q134" s="28" t="s">
        <v>501</v>
      </c>
      <c r="R134" s="31"/>
      <c r="S134" s="28" t="s">
        <v>537</v>
      </c>
      <c r="T134" s="64"/>
      <c r="U134" s="57"/>
      <c r="V134" s="93"/>
      <c r="W134" s="57"/>
      <c r="X134" s="57"/>
      <c r="Y134" s="57"/>
      <c r="Z134" s="57"/>
    </row>
    <row r="135" spans="1:26" x14ac:dyDescent="0.2">
      <c r="A135" s="57"/>
      <c r="B135" s="57"/>
      <c r="C135" s="57"/>
      <c r="D135" s="57"/>
      <c r="E135" s="18"/>
      <c r="F135" s="66"/>
      <c r="G135" s="64"/>
      <c r="H135" s="66"/>
      <c r="I135" s="64"/>
      <c r="J135" s="64"/>
      <c r="K135" s="18"/>
      <c r="L135" s="70"/>
      <c r="M135" s="61"/>
      <c r="N135" s="65"/>
      <c r="O135" s="61"/>
      <c r="P135" s="61"/>
      <c r="Q135" s="88" t="s">
        <v>271</v>
      </c>
      <c r="R135" s="88"/>
      <c r="S135" s="88" t="s">
        <v>272</v>
      </c>
      <c r="T135" s="57"/>
      <c r="U135" s="57"/>
      <c r="V135" s="93"/>
      <c r="W135" s="57"/>
      <c r="X135" s="57"/>
      <c r="Y135" s="57"/>
      <c r="Z135" s="57"/>
    </row>
    <row r="136" spans="1:26" ht="133.5" customHeight="1" x14ac:dyDescent="0.2">
      <c r="A136" s="57"/>
      <c r="B136" s="57"/>
      <c r="C136" s="57"/>
      <c r="D136" s="57"/>
      <c r="E136" s="18"/>
      <c r="F136" s="65"/>
      <c r="G136" s="61"/>
      <c r="H136" s="65"/>
      <c r="I136" s="61"/>
      <c r="J136" s="61"/>
      <c r="K136" s="18"/>
      <c r="L136" s="54" t="s">
        <v>283</v>
      </c>
      <c r="M136" s="68"/>
      <c r="N136" s="67" t="s">
        <v>287</v>
      </c>
      <c r="O136" s="68"/>
      <c r="P136" s="67" t="s">
        <v>285</v>
      </c>
      <c r="Q136" s="57"/>
      <c r="R136" s="57"/>
      <c r="S136" s="57"/>
      <c r="T136" s="57"/>
      <c r="U136" s="57"/>
      <c r="V136" s="93"/>
      <c r="W136" s="57"/>
      <c r="X136" s="57"/>
      <c r="Y136" s="57"/>
      <c r="Z136" s="57"/>
    </row>
    <row r="137" spans="1:26" x14ac:dyDescent="0.2">
      <c r="A137" s="57"/>
      <c r="B137" s="57"/>
      <c r="C137" s="57"/>
      <c r="D137" s="57"/>
      <c r="E137" s="18"/>
      <c r="F137" s="60" t="s">
        <v>288</v>
      </c>
      <c r="G137" s="64"/>
      <c r="H137" s="60" t="s">
        <v>289</v>
      </c>
      <c r="I137" s="64"/>
      <c r="J137" s="60" t="s">
        <v>290</v>
      </c>
      <c r="K137" s="18"/>
      <c r="L137" s="69"/>
      <c r="M137" s="64"/>
      <c r="N137" s="66"/>
      <c r="O137" s="64"/>
      <c r="P137" s="64"/>
      <c r="Q137" s="55"/>
      <c r="R137" s="55"/>
      <c r="S137" s="55"/>
      <c r="T137" s="57"/>
      <c r="U137" s="57"/>
      <c r="V137" s="93"/>
      <c r="W137" s="57"/>
      <c r="X137" s="57"/>
      <c r="Y137" s="57"/>
      <c r="Z137" s="57"/>
    </row>
    <row r="138" spans="1:26" x14ac:dyDescent="0.2">
      <c r="A138" s="57"/>
      <c r="B138" s="57"/>
      <c r="C138" s="57"/>
      <c r="D138" s="57"/>
      <c r="E138" s="18"/>
      <c r="F138" s="65"/>
      <c r="G138" s="61"/>
      <c r="H138" s="65"/>
      <c r="I138" s="61"/>
      <c r="J138" s="61"/>
      <c r="K138" s="18"/>
      <c r="L138" s="69"/>
      <c r="M138" s="64"/>
      <c r="N138" s="66"/>
      <c r="O138" s="64"/>
      <c r="P138" s="64"/>
      <c r="Q138" s="54" t="s">
        <v>276</v>
      </c>
      <c r="R138" s="54"/>
      <c r="S138" s="54" t="s">
        <v>208</v>
      </c>
      <c r="T138" s="57"/>
      <c r="U138" s="57"/>
      <c r="V138" s="93"/>
      <c r="W138" s="57"/>
      <c r="X138" s="57"/>
      <c r="Y138" s="57"/>
      <c r="Z138" s="57"/>
    </row>
    <row r="139" spans="1:26" ht="152.25" customHeight="1" x14ac:dyDescent="0.2">
      <c r="A139" s="57"/>
      <c r="B139" s="57"/>
      <c r="C139" s="57"/>
      <c r="D139" s="57"/>
      <c r="E139" s="18"/>
      <c r="J139" s="7"/>
      <c r="K139" s="18"/>
      <c r="L139" s="69"/>
      <c r="M139" s="64"/>
      <c r="N139" s="66"/>
      <c r="O139" s="64"/>
      <c r="P139" s="64"/>
      <c r="Q139" s="57"/>
      <c r="R139" s="57"/>
      <c r="S139" s="55"/>
      <c r="T139" s="57"/>
      <c r="U139" s="57"/>
      <c r="V139" s="93"/>
      <c r="W139" s="57"/>
      <c r="X139" s="57"/>
      <c r="Y139" s="57"/>
      <c r="Z139" s="57"/>
    </row>
    <row r="140" spans="1:26" ht="274.5" customHeight="1" x14ac:dyDescent="0.2">
      <c r="A140" s="55"/>
      <c r="B140" s="55"/>
      <c r="C140" s="55"/>
      <c r="D140" s="55"/>
      <c r="E140" s="16"/>
      <c r="F140" s="9"/>
      <c r="G140" s="9"/>
      <c r="H140" s="9"/>
      <c r="I140" s="9"/>
      <c r="J140" s="10"/>
      <c r="K140" s="16"/>
      <c r="L140" s="70"/>
      <c r="M140" s="61"/>
      <c r="N140" s="65"/>
      <c r="O140" s="61"/>
      <c r="P140" s="65"/>
      <c r="Q140" s="28" t="s">
        <v>552</v>
      </c>
      <c r="R140" s="30"/>
      <c r="S140" s="45" t="s">
        <v>553</v>
      </c>
      <c r="T140" s="55"/>
      <c r="U140" s="55"/>
      <c r="V140" s="94"/>
      <c r="W140" s="55"/>
      <c r="X140" s="55"/>
      <c r="Y140" s="55"/>
      <c r="Z140" s="55"/>
    </row>
    <row r="141" spans="1:26" x14ac:dyDescent="0.2">
      <c r="A141" s="54" t="s">
        <v>291</v>
      </c>
      <c r="B141" s="54" t="s">
        <v>292</v>
      </c>
      <c r="C141" s="54" t="s">
        <v>293</v>
      </c>
      <c r="D141" s="54" t="s">
        <v>294</v>
      </c>
      <c r="E141" s="15"/>
      <c r="F141" s="3"/>
      <c r="G141" s="3"/>
      <c r="H141" s="3"/>
      <c r="I141" s="3"/>
      <c r="J141" s="4"/>
      <c r="K141" s="15"/>
      <c r="L141" s="3"/>
      <c r="M141" s="3"/>
      <c r="N141" s="3"/>
      <c r="O141" s="3"/>
      <c r="P141" s="4"/>
      <c r="Q141" s="18"/>
      <c r="R141" s="27"/>
      <c r="S141" s="4"/>
      <c r="T141" s="56">
        <v>15979.5</v>
      </c>
      <c r="U141" s="56">
        <v>15272.9</v>
      </c>
      <c r="V141" s="58">
        <v>17171.5</v>
      </c>
      <c r="W141" s="62">
        <v>18915.8</v>
      </c>
      <c r="X141" s="62">
        <v>18640.8</v>
      </c>
      <c r="Y141" s="62">
        <v>18640.8</v>
      </c>
      <c r="Z141" s="54"/>
    </row>
    <row r="142" spans="1:26" x14ac:dyDescent="0.2">
      <c r="A142" s="57"/>
      <c r="B142" s="57"/>
      <c r="C142" s="57"/>
      <c r="D142" s="57"/>
      <c r="E142" s="18"/>
      <c r="F142" s="60" t="s">
        <v>118</v>
      </c>
      <c r="G142" s="64"/>
      <c r="H142" s="60" t="s">
        <v>295</v>
      </c>
      <c r="I142" s="64"/>
      <c r="J142" s="60" t="s">
        <v>120</v>
      </c>
      <c r="K142" s="18"/>
      <c r="P142" s="7"/>
      <c r="Q142" s="18"/>
      <c r="S142" s="7"/>
      <c r="T142" s="57"/>
      <c r="U142" s="57"/>
      <c r="V142" s="63"/>
      <c r="W142" s="57"/>
      <c r="X142" s="57"/>
      <c r="Y142" s="57"/>
      <c r="Z142" s="57"/>
    </row>
    <row r="143" spans="1:26" x14ac:dyDescent="0.2">
      <c r="A143" s="57"/>
      <c r="B143" s="57"/>
      <c r="C143" s="57"/>
      <c r="D143" s="57"/>
      <c r="E143" s="18"/>
      <c r="F143" s="65"/>
      <c r="G143" s="61"/>
      <c r="H143" s="65"/>
      <c r="I143" s="61"/>
      <c r="J143" s="61"/>
      <c r="K143" s="18"/>
      <c r="P143" s="7"/>
      <c r="Q143" s="54" t="s">
        <v>12</v>
      </c>
      <c r="R143" s="54"/>
      <c r="S143" s="54" t="s">
        <v>296</v>
      </c>
      <c r="T143" s="57"/>
      <c r="U143" s="57"/>
      <c r="V143" s="63"/>
      <c r="W143" s="57"/>
      <c r="X143" s="57"/>
      <c r="Y143" s="57"/>
      <c r="Z143" s="57"/>
    </row>
    <row r="144" spans="1:26" ht="198" customHeight="1" x14ac:dyDescent="0.2">
      <c r="A144" s="57"/>
      <c r="B144" s="57"/>
      <c r="C144" s="57"/>
      <c r="D144" s="57"/>
      <c r="E144" s="18"/>
      <c r="F144" s="60" t="s">
        <v>297</v>
      </c>
      <c r="G144" s="64"/>
      <c r="H144" s="60" t="s">
        <v>267</v>
      </c>
      <c r="I144" s="64"/>
      <c r="J144" s="60" t="s">
        <v>298</v>
      </c>
      <c r="K144" s="18"/>
      <c r="P144" s="7"/>
      <c r="Q144" s="55"/>
      <c r="R144" s="55"/>
      <c r="S144" s="55"/>
      <c r="T144" s="57"/>
      <c r="U144" s="57"/>
      <c r="V144" s="63"/>
      <c r="W144" s="57"/>
      <c r="X144" s="57"/>
      <c r="Y144" s="57"/>
      <c r="Z144" s="57"/>
    </row>
    <row r="145" spans="1:26" x14ac:dyDescent="0.2">
      <c r="A145" s="55"/>
      <c r="B145" s="55"/>
      <c r="C145" s="55"/>
      <c r="D145" s="55"/>
      <c r="E145" s="16"/>
      <c r="F145" s="65"/>
      <c r="G145" s="61"/>
      <c r="H145" s="65"/>
      <c r="I145" s="61"/>
      <c r="J145" s="61"/>
      <c r="K145" s="16"/>
      <c r="L145" s="9"/>
      <c r="M145" s="9"/>
      <c r="N145" s="9"/>
      <c r="O145" s="9"/>
      <c r="P145" s="10"/>
      <c r="Q145" s="16"/>
      <c r="R145" s="9"/>
      <c r="S145" s="10"/>
      <c r="T145" s="55"/>
      <c r="U145" s="55"/>
      <c r="V145" s="59"/>
      <c r="W145" s="55"/>
      <c r="X145" s="55"/>
      <c r="Y145" s="55"/>
      <c r="Z145" s="55"/>
    </row>
    <row r="146" spans="1:26" x14ac:dyDescent="0.2">
      <c r="A146" s="54" t="s">
        <v>299</v>
      </c>
      <c r="B146" s="54" t="s">
        <v>300</v>
      </c>
      <c r="C146" s="54" t="s">
        <v>301</v>
      </c>
      <c r="D146" s="54" t="s">
        <v>302</v>
      </c>
      <c r="E146" s="15"/>
      <c r="F146" s="3"/>
      <c r="G146" s="3"/>
      <c r="H146" s="3"/>
      <c r="I146" s="3"/>
      <c r="J146" s="4"/>
      <c r="K146" s="15"/>
      <c r="L146" s="54" t="s">
        <v>283</v>
      </c>
      <c r="M146" s="68"/>
      <c r="N146" s="67" t="s">
        <v>284</v>
      </c>
      <c r="O146" s="68"/>
      <c r="P146" s="67" t="s">
        <v>285</v>
      </c>
      <c r="Q146" s="15"/>
      <c r="R146" s="3"/>
      <c r="S146" s="4"/>
      <c r="T146" s="56">
        <v>44.8</v>
      </c>
      <c r="U146" s="56">
        <v>44.8</v>
      </c>
      <c r="V146" s="58">
        <v>44.8</v>
      </c>
      <c r="W146" s="56">
        <v>60.8</v>
      </c>
      <c r="X146" s="56">
        <v>60.8</v>
      </c>
      <c r="Y146" s="56">
        <v>60.8</v>
      </c>
      <c r="Z146" s="54"/>
    </row>
    <row r="147" spans="1:26" x14ac:dyDescent="0.2">
      <c r="A147" s="57"/>
      <c r="B147" s="57"/>
      <c r="C147" s="57"/>
      <c r="D147" s="57"/>
      <c r="E147" s="18"/>
      <c r="F147" s="60" t="s">
        <v>118</v>
      </c>
      <c r="G147" s="64"/>
      <c r="H147" s="60" t="s">
        <v>303</v>
      </c>
      <c r="I147" s="64"/>
      <c r="J147" s="60" t="s">
        <v>120</v>
      </c>
      <c r="K147" s="18"/>
      <c r="L147" s="69"/>
      <c r="M147" s="64"/>
      <c r="N147" s="66"/>
      <c r="O147" s="64"/>
      <c r="P147" s="64"/>
      <c r="Q147" s="18"/>
      <c r="S147" s="7"/>
      <c r="T147" s="57"/>
      <c r="U147" s="57"/>
      <c r="V147" s="63"/>
      <c r="W147" s="57"/>
      <c r="X147" s="57"/>
      <c r="Y147" s="57"/>
      <c r="Z147" s="57"/>
    </row>
    <row r="148" spans="1:26" x14ac:dyDescent="0.2">
      <c r="A148" s="57"/>
      <c r="B148" s="57"/>
      <c r="C148" s="57"/>
      <c r="D148" s="57"/>
      <c r="E148" s="18"/>
      <c r="F148" s="66"/>
      <c r="G148" s="64"/>
      <c r="H148" s="66"/>
      <c r="I148" s="64"/>
      <c r="J148" s="64"/>
      <c r="K148" s="18"/>
      <c r="L148" s="70"/>
      <c r="M148" s="61"/>
      <c r="N148" s="65"/>
      <c r="O148" s="61"/>
      <c r="P148" s="61"/>
      <c r="Q148" s="54" t="s">
        <v>538</v>
      </c>
      <c r="R148" s="54"/>
      <c r="S148" s="54" t="s">
        <v>304</v>
      </c>
      <c r="T148" s="57"/>
      <c r="U148" s="57"/>
      <c r="V148" s="63"/>
      <c r="W148" s="57"/>
      <c r="X148" s="57"/>
      <c r="Y148" s="57"/>
      <c r="Z148" s="57"/>
    </row>
    <row r="149" spans="1:26" x14ac:dyDescent="0.2">
      <c r="A149" s="57"/>
      <c r="B149" s="57"/>
      <c r="C149" s="57"/>
      <c r="D149" s="57"/>
      <c r="E149" s="18"/>
      <c r="F149" s="65"/>
      <c r="G149" s="61"/>
      <c r="H149" s="65"/>
      <c r="I149" s="61"/>
      <c r="J149" s="61"/>
      <c r="K149" s="18"/>
      <c r="L149" s="54" t="s">
        <v>283</v>
      </c>
      <c r="M149" s="68"/>
      <c r="N149" s="67" t="s">
        <v>287</v>
      </c>
      <c r="O149" s="68"/>
      <c r="P149" s="67" t="s">
        <v>285</v>
      </c>
      <c r="Q149" s="57"/>
      <c r="R149" s="57"/>
      <c r="S149" s="57"/>
      <c r="T149" s="57"/>
      <c r="U149" s="57"/>
      <c r="V149" s="63"/>
      <c r="W149" s="57"/>
      <c r="X149" s="57"/>
      <c r="Y149" s="57"/>
      <c r="Z149" s="57"/>
    </row>
    <row r="150" spans="1:26" ht="111.75" customHeight="1" x14ac:dyDescent="0.2">
      <c r="A150" s="57"/>
      <c r="B150" s="57"/>
      <c r="C150" s="57"/>
      <c r="D150" s="57"/>
      <c r="E150" s="18"/>
      <c r="J150" s="7"/>
      <c r="K150" s="18"/>
      <c r="L150" s="69"/>
      <c r="M150" s="64"/>
      <c r="N150" s="66"/>
      <c r="O150" s="64"/>
      <c r="P150" s="64"/>
      <c r="Q150" s="55"/>
      <c r="R150" s="55"/>
      <c r="S150" s="55"/>
      <c r="T150" s="57"/>
      <c r="U150" s="57"/>
      <c r="V150" s="63"/>
      <c r="W150" s="57"/>
      <c r="X150" s="57"/>
      <c r="Y150" s="57"/>
      <c r="Z150" s="57"/>
    </row>
    <row r="151" spans="1:26" x14ac:dyDescent="0.2">
      <c r="A151" s="55"/>
      <c r="B151" s="55"/>
      <c r="C151" s="55"/>
      <c r="D151" s="55"/>
      <c r="E151" s="16"/>
      <c r="F151" s="9"/>
      <c r="G151" s="9"/>
      <c r="H151" s="9"/>
      <c r="I151" s="9"/>
      <c r="J151" s="10"/>
      <c r="K151" s="16"/>
      <c r="L151" s="70"/>
      <c r="M151" s="61"/>
      <c r="N151" s="65"/>
      <c r="O151" s="61"/>
      <c r="P151" s="61"/>
      <c r="Q151" s="16"/>
      <c r="R151" s="9"/>
      <c r="S151" s="10"/>
      <c r="T151" s="55"/>
      <c r="U151" s="55"/>
      <c r="V151" s="59"/>
      <c r="W151" s="55"/>
      <c r="X151" s="55"/>
      <c r="Y151" s="55"/>
      <c r="Z151" s="55"/>
    </row>
    <row r="152" spans="1:26" x14ac:dyDescent="0.2">
      <c r="A152" s="54" t="s">
        <v>305</v>
      </c>
      <c r="B152" s="54" t="s">
        <v>306</v>
      </c>
      <c r="C152" s="54" t="s">
        <v>307</v>
      </c>
      <c r="D152" s="54" t="s">
        <v>158</v>
      </c>
      <c r="E152" s="15"/>
      <c r="F152" s="3"/>
      <c r="G152" s="3"/>
      <c r="H152" s="3"/>
      <c r="I152" s="3"/>
      <c r="J152" s="4"/>
      <c r="K152" s="15"/>
      <c r="L152" s="3"/>
      <c r="M152" s="3"/>
      <c r="N152" s="3"/>
      <c r="O152" s="3"/>
      <c r="P152" s="4"/>
      <c r="Q152" s="15"/>
      <c r="R152" s="3"/>
      <c r="S152" s="4"/>
      <c r="T152" s="56">
        <v>2585.6999999999998</v>
      </c>
      <c r="U152" s="56">
        <v>2556.6</v>
      </c>
      <c r="V152" s="58">
        <v>2525</v>
      </c>
      <c r="W152" s="56">
        <v>2594.9</v>
      </c>
      <c r="X152" s="56">
        <v>2587.8000000000002</v>
      </c>
      <c r="Y152" s="56">
        <v>2587.8000000000002</v>
      </c>
      <c r="Z152" s="54"/>
    </row>
    <row r="153" spans="1:26" x14ac:dyDescent="0.2">
      <c r="A153" s="57"/>
      <c r="B153" s="57"/>
      <c r="C153" s="57"/>
      <c r="D153" s="57"/>
      <c r="E153" s="18"/>
      <c r="F153" s="60" t="s">
        <v>118</v>
      </c>
      <c r="G153" s="64"/>
      <c r="H153" s="60" t="s">
        <v>308</v>
      </c>
      <c r="I153" s="64"/>
      <c r="J153" s="60" t="s">
        <v>120</v>
      </c>
      <c r="K153" s="18"/>
      <c r="P153" s="7"/>
      <c r="Q153" s="18"/>
      <c r="S153" s="7"/>
      <c r="T153" s="57"/>
      <c r="U153" s="57"/>
      <c r="V153" s="63"/>
      <c r="W153" s="57"/>
      <c r="X153" s="57"/>
      <c r="Y153" s="57"/>
      <c r="Z153" s="57"/>
    </row>
    <row r="154" spans="1:26" ht="164.25" customHeight="1" x14ac:dyDescent="0.2">
      <c r="A154" s="57"/>
      <c r="B154" s="57"/>
      <c r="C154" s="57"/>
      <c r="D154" s="57"/>
      <c r="E154" s="18"/>
      <c r="F154" s="65"/>
      <c r="G154" s="61"/>
      <c r="H154" s="65"/>
      <c r="I154" s="61"/>
      <c r="J154" s="61"/>
      <c r="K154" s="18"/>
      <c r="P154" s="7"/>
      <c r="Q154" s="54" t="s">
        <v>13</v>
      </c>
      <c r="R154" s="54"/>
      <c r="S154" s="54" t="s">
        <v>309</v>
      </c>
      <c r="T154" s="57"/>
      <c r="U154" s="57"/>
      <c r="V154" s="63"/>
      <c r="W154" s="57"/>
      <c r="X154" s="57"/>
      <c r="Y154" s="57"/>
      <c r="Z154" s="57"/>
    </row>
    <row r="155" spans="1:26" x14ac:dyDescent="0.2">
      <c r="A155" s="57"/>
      <c r="B155" s="57"/>
      <c r="C155" s="57"/>
      <c r="D155" s="57"/>
      <c r="E155" s="18"/>
      <c r="J155" s="7"/>
      <c r="K155" s="18"/>
      <c r="P155" s="7"/>
      <c r="Q155" s="55"/>
      <c r="R155" s="55"/>
      <c r="S155" s="55"/>
      <c r="T155" s="57"/>
      <c r="U155" s="57"/>
      <c r="V155" s="63"/>
      <c r="W155" s="57"/>
      <c r="X155" s="57"/>
      <c r="Y155" s="57"/>
      <c r="Z155" s="57"/>
    </row>
    <row r="156" spans="1:26" ht="175.5" x14ac:dyDescent="0.2">
      <c r="A156" s="55"/>
      <c r="B156" s="55"/>
      <c r="C156" s="55"/>
      <c r="D156" s="55"/>
      <c r="E156" s="16"/>
      <c r="F156" s="9"/>
      <c r="G156" s="9"/>
      <c r="H156" s="9"/>
      <c r="I156" s="9"/>
      <c r="J156" s="10"/>
      <c r="K156" s="16"/>
      <c r="L156" s="9"/>
      <c r="M156" s="9"/>
      <c r="N156" s="9"/>
      <c r="O156" s="9"/>
      <c r="P156" s="10"/>
      <c r="Q156" s="14" t="s">
        <v>539</v>
      </c>
      <c r="R156" s="14"/>
      <c r="S156" s="14" t="s">
        <v>310</v>
      </c>
      <c r="T156" s="55"/>
      <c r="U156" s="55"/>
      <c r="V156" s="59"/>
      <c r="W156" s="55"/>
      <c r="X156" s="55"/>
      <c r="Y156" s="55"/>
      <c r="Z156" s="55"/>
    </row>
    <row r="157" spans="1:26" x14ac:dyDescent="0.2">
      <c r="A157" s="54" t="s">
        <v>311</v>
      </c>
      <c r="B157" s="54" t="s">
        <v>312</v>
      </c>
      <c r="C157" s="54" t="s">
        <v>313</v>
      </c>
      <c r="D157" s="54" t="s">
        <v>314</v>
      </c>
      <c r="E157" s="15"/>
      <c r="F157" s="3"/>
      <c r="G157" s="3"/>
      <c r="H157" s="3"/>
      <c r="I157" s="3"/>
      <c r="J157" s="4"/>
      <c r="K157" s="15"/>
      <c r="L157" s="54" t="s">
        <v>315</v>
      </c>
      <c r="M157" s="68"/>
      <c r="N157" s="67" t="s">
        <v>107</v>
      </c>
      <c r="O157" s="68"/>
      <c r="P157" s="67" t="s">
        <v>316</v>
      </c>
      <c r="Q157" s="15"/>
      <c r="R157" s="3"/>
      <c r="S157" s="4"/>
      <c r="T157" s="56">
        <v>500</v>
      </c>
      <c r="U157" s="56">
        <v>500</v>
      </c>
      <c r="V157" s="58">
        <v>500</v>
      </c>
      <c r="W157" s="56">
        <v>500</v>
      </c>
      <c r="X157" s="56">
        <v>500</v>
      </c>
      <c r="Y157" s="56">
        <v>500</v>
      </c>
      <c r="Z157" s="54"/>
    </row>
    <row r="158" spans="1:26" x14ac:dyDescent="0.2">
      <c r="A158" s="57"/>
      <c r="B158" s="57"/>
      <c r="C158" s="57"/>
      <c r="D158" s="57"/>
      <c r="E158" s="18"/>
      <c r="F158" s="60" t="s">
        <v>317</v>
      </c>
      <c r="G158" s="64"/>
      <c r="H158" s="60" t="s">
        <v>318</v>
      </c>
      <c r="I158" s="64"/>
      <c r="J158" s="60" t="s">
        <v>319</v>
      </c>
      <c r="K158" s="18"/>
      <c r="L158" s="69"/>
      <c r="M158" s="64"/>
      <c r="N158" s="66"/>
      <c r="O158" s="64"/>
      <c r="P158" s="64"/>
      <c r="Q158" s="18"/>
      <c r="S158" s="7"/>
      <c r="T158" s="57"/>
      <c r="U158" s="57"/>
      <c r="V158" s="63"/>
      <c r="W158" s="57"/>
      <c r="X158" s="57"/>
      <c r="Y158" s="57"/>
      <c r="Z158" s="57"/>
    </row>
    <row r="159" spans="1:26" x14ac:dyDescent="0.2">
      <c r="A159" s="57"/>
      <c r="B159" s="57"/>
      <c r="C159" s="57"/>
      <c r="D159" s="57"/>
      <c r="E159" s="18"/>
      <c r="F159" s="66"/>
      <c r="G159" s="64"/>
      <c r="H159" s="66"/>
      <c r="I159" s="64"/>
      <c r="J159" s="64"/>
      <c r="K159" s="18"/>
      <c r="L159" s="70"/>
      <c r="M159" s="61"/>
      <c r="N159" s="65"/>
      <c r="O159" s="61"/>
      <c r="P159" s="61"/>
      <c r="Q159" s="54" t="s">
        <v>540</v>
      </c>
      <c r="R159" s="54"/>
      <c r="S159" s="54" t="s">
        <v>320</v>
      </c>
      <c r="T159" s="57"/>
      <c r="U159" s="57"/>
      <c r="V159" s="63"/>
      <c r="W159" s="57"/>
      <c r="X159" s="57"/>
      <c r="Y159" s="57"/>
      <c r="Z159" s="57"/>
    </row>
    <row r="160" spans="1:26" ht="118.5" customHeight="1" x14ac:dyDescent="0.2">
      <c r="A160" s="57"/>
      <c r="B160" s="57"/>
      <c r="C160" s="57"/>
      <c r="D160" s="57"/>
      <c r="E160" s="18"/>
      <c r="F160" s="65"/>
      <c r="G160" s="61"/>
      <c r="H160" s="65"/>
      <c r="I160" s="61"/>
      <c r="J160" s="61"/>
      <c r="K160" s="18"/>
      <c r="P160" s="7"/>
      <c r="Q160" s="57"/>
      <c r="R160" s="57"/>
      <c r="S160" s="57"/>
      <c r="T160" s="57"/>
      <c r="U160" s="57"/>
      <c r="V160" s="63"/>
      <c r="W160" s="57"/>
      <c r="X160" s="57"/>
      <c r="Y160" s="57"/>
      <c r="Z160" s="57"/>
    </row>
    <row r="161" spans="1:26" x14ac:dyDescent="0.2">
      <c r="A161" s="57"/>
      <c r="B161" s="57"/>
      <c r="C161" s="57"/>
      <c r="D161" s="57"/>
      <c r="E161" s="18"/>
      <c r="F161" s="60" t="s">
        <v>118</v>
      </c>
      <c r="G161" s="64"/>
      <c r="H161" s="60" t="s">
        <v>321</v>
      </c>
      <c r="I161" s="64"/>
      <c r="J161" s="60" t="s">
        <v>120</v>
      </c>
      <c r="K161" s="18"/>
      <c r="P161" s="7"/>
      <c r="Q161" s="55"/>
      <c r="R161" s="55"/>
      <c r="S161" s="55"/>
      <c r="T161" s="57"/>
      <c r="U161" s="57"/>
      <c r="V161" s="63"/>
      <c r="W161" s="57"/>
      <c r="X161" s="57"/>
      <c r="Y161" s="57"/>
      <c r="Z161" s="57"/>
    </row>
    <row r="162" spans="1:26" x14ac:dyDescent="0.2">
      <c r="A162" s="55"/>
      <c r="B162" s="55"/>
      <c r="C162" s="55"/>
      <c r="D162" s="55"/>
      <c r="E162" s="16"/>
      <c r="F162" s="65"/>
      <c r="G162" s="61"/>
      <c r="H162" s="65"/>
      <c r="I162" s="61"/>
      <c r="J162" s="61"/>
      <c r="K162" s="16"/>
      <c r="L162" s="9"/>
      <c r="M162" s="9"/>
      <c r="N162" s="9"/>
      <c r="O162" s="9"/>
      <c r="P162" s="10"/>
      <c r="Q162" s="16"/>
      <c r="R162" s="9"/>
      <c r="S162" s="10"/>
      <c r="T162" s="55"/>
      <c r="U162" s="55"/>
      <c r="V162" s="59"/>
      <c r="W162" s="55"/>
      <c r="X162" s="55"/>
      <c r="Y162" s="55"/>
      <c r="Z162" s="55"/>
    </row>
    <row r="163" spans="1:26" x14ac:dyDescent="0.2">
      <c r="A163" s="54" t="s">
        <v>322</v>
      </c>
      <c r="B163" s="54" t="s">
        <v>323</v>
      </c>
      <c r="C163" s="54" t="s">
        <v>324</v>
      </c>
      <c r="D163" s="54" t="s">
        <v>325</v>
      </c>
      <c r="E163" s="15"/>
      <c r="F163" s="3"/>
      <c r="G163" s="3"/>
      <c r="H163" s="3"/>
      <c r="I163" s="3"/>
      <c r="J163" s="4"/>
      <c r="K163" s="15"/>
      <c r="L163" s="54" t="s">
        <v>326</v>
      </c>
      <c r="M163" s="68"/>
      <c r="N163" s="67" t="s">
        <v>107</v>
      </c>
      <c r="O163" s="68"/>
      <c r="P163" s="67" t="s">
        <v>327</v>
      </c>
      <c r="Q163" s="15"/>
      <c r="R163" s="3"/>
      <c r="S163" s="4"/>
      <c r="T163" s="56">
        <v>0</v>
      </c>
      <c r="U163" s="56">
        <v>0</v>
      </c>
      <c r="V163" s="58">
        <v>0</v>
      </c>
      <c r="W163" s="56">
        <v>1060</v>
      </c>
      <c r="X163" s="56">
        <v>416.2</v>
      </c>
      <c r="Y163" s="56">
        <v>0</v>
      </c>
      <c r="Z163" s="54"/>
    </row>
    <row r="164" spans="1:26" x14ac:dyDescent="0.2">
      <c r="A164" s="57"/>
      <c r="B164" s="57"/>
      <c r="C164" s="57"/>
      <c r="D164" s="57"/>
      <c r="E164" s="18"/>
      <c r="F164" s="60" t="s">
        <v>328</v>
      </c>
      <c r="G164" s="64"/>
      <c r="H164" s="60" t="s">
        <v>329</v>
      </c>
      <c r="I164" s="64"/>
      <c r="J164" s="60" t="s">
        <v>330</v>
      </c>
      <c r="K164" s="18"/>
      <c r="L164" s="69"/>
      <c r="M164" s="64"/>
      <c r="N164" s="66"/>
      <c r="O164" s="64"/>
      <c r="P164" s="64"/>
      <c r="Q164" s="18"/>
      <c r="S164" s="7"/>
      <c r="T164" s="57"/>
      <c r="U164" s="57"/>
      <c r="V164" s="63"/>
      <c r="W164" s="57"/>
      <c r="X164" s="57"/>
      <c r="Y164" s="57"/>
      <c r="Z164" s="57"/>
    </row>
    <row r="165" spans="1:26" x14ac:dyDescent="0.2">
      <c r="A165" s="57"/>
      <c r="B165" s="57"/>
      <c r="C165" s="57"/>
      <c r="D165" s="57"/>
      <c r="E165" s="18"/>
      <c r="F165" s="66"/>
      <c r="G165" s="64"/>
      <c r="H165" s="66"/>
      <c r="I165" s="64"/>
      <c r="J165" s="64"/>
      <c r="K165" s="18"/>
      <c r="L165" s="70"/>
      <c r="M165" s="61"/>
      <c r="N165" s="65"/>
      <c r="O165" s="61"/>
      <c r="P165" s="61"/>
      <c r="Q165" s="54" t="s">
        <v>331</v>
      </c>
      <c r="R165" s="54"/>
      <c r="S165" s="54" t="s">
        <v>332</v>
      </c>
      <c r="T165" s="57"/>
      <c r="U165" s="57"/>
      <c r="V165" s="63"/>
      <c r="W165" s="57"/>
      <c r="X165" s="57"/>
      <c r="Y165" s="57"/>
      <c r="Z165" s="57"/>
    </row>
    <row r="166" spans="1:26" x14ac:dyDescent="0.2">
      <c r="A166" s="57"/>
      <c r="B166" s="57"/>
      <c r="C166" s="57"/>
      <c r="D166" s="57"/>
      <c r="E166" s="18"/>
      <c r="F166" s="65"/>
      <c r="G166" s="61"/>
      <c r="H166" s="65"/>
      <c r="I166" s="61"/>
      <c r="J166" s="61"/>
      <c r="K166" s="18"/>
      <c r="P166" s="7"/>
      <c r="Q166" s="57"/>
      <c r="R166" s="57"/>
      <c r="S166" s="57"/>
      <c r="T166" s="57"/>
      <c r="U166" s="57"/>
      <c r="V166" s="63"/>
      <c r="W166" s="57"/>
      <c r="X166" s="57"/>
      <c r="Y166" s="57"/>
      <c r="Z166" s="57"/>
    </row>
    <row r="167" spans="1:26" ht="116.25" customHeight="1" x14ac:dyDescent="0.2">
      <c r="A167" s="57"/>
      <c r="B167" s="57"/>
      <c r="C167" s="57"/>
      <c r="D167" s="57"/>
      <c r="E167" s="18"/>
      <c r="F167" s="60" t="s">
        <v>333</v>
      </c>
      <c r="G167" s="64"/>
      <c r="H167" s="60" t="s">
        <v>334</v>
      </c>
      <c r="I167" s="64"/>
      <c r="J167" s="60" t="s">
        <v>335</v>
      </c>
      <c r="K167" s="18"/>
      <c r="P167" s="7"/>
      <c r="Q167" s="55"/>
      <c r="R167" s="55"/>
      <c r="S167" s="55"/>
      <c r="T167" s="57"/>
      <c r="U167" s="57"/>
      <c r="V167" s="63"/>
      <c r="W167" s="57"/>
      <c r="X167" s="57"/>
      <c r="Y167" s="57"/>
      <c r="Z167" s="57"/>
    </row>
    <row r="168" spans="1:26" x14ac:dyDescent="0.2">
      <c r="A168" s="57"/>
      <c r="B168" s="57"/>
      <c r="C168" s="57"/>
      <c r="D168" s="57"/>
      <c r="E168" s="18"/>
      <c r="F168" s="65"/>
      <c r="G168" s="61"/>
      <c r="H168" s="65"/>
      <c r="I168" s="61"/>
      <c r="J168" s="61"/>
      <c r="K168" s="18"/>
      <c r="P168" s="7"/>
      <c r="Q168" s="18"/>
      <c r="S168" s="7"/>
      <c r="T168" s="57"/>
      <c r="U168" s="57"/>
      <c r="V168" s="63"/>
      <c r="W168" s="57"/>
      <c r="X168" s="57"/>
      <c r="Y168" s="57"/>
      <c r="Z168" s="57"/>
    </row>
    <row r="169" spans="1:26" ht="27" x14ac:dyDescent="0.2">
      <c r="A169" s="55"/>
      <c r="B169" s="55"/>
      <c r="C169" s="55"/>
      <c r="D169" s="55"/>
      <c r="E169" s="16"/>
      <c r="F169" s="60" t="s">
        <v>118</v>
      </c>
      <c r="G169" s="61"/>
      <c r="H169" s="60" t="s">
        <v>336</v>
      </c>
      <c r="I169" s="61"/>
      <c r="J169" s="19" t="s">
        <v>120</v>
      </c>
      <c r="K169" s="16"/>
      <c r="L169" s="9"/>
      <c r="M169" s="9"/>
      <c r="N169" s="9"/>
      <c r="O169" s="9"/>
      <c r="P169" s="10"/>
      <c r="Q169" s="16"/>
      <c r="R169" s="9"/>
      <c r="S169" s="10"/>
      <c r="T169" s="55"/>
      <c r="U169" s="55"/>
      <c r="V169" s="59"/>
      <c r="W169" s="55"/>
      <c r="X169" s="55"/>
      <c r="Y169" s="55"/>
      <c r="Z169" s="55"/>
    </row>
    <row r="170" spans="1:26" x14ac:dyDescent="0.2">
      <c r="A170" s="54" t="s">
        <v>337</v>
      </c>
      <c r="B170" s="54" t="s">
        <v>14</v>
      </c>
      <c r="C170" s="54" t="s">
        <v>338</v>
      </c>
      <c r="D170" s="54" t="s">
        <v>314</v>
      </c>
      <c r="E170" s="15"/>
      <c r="F170" s="3"/>
      <c r="G170" s="3"/>
      <c r="H170" s="3"/>
      <c r="I170" s="3"/>
      <c r="J170" s="4"/>
      <c r="K170" s="15"/>
      <c r="L170" s="3"/>
      <c r="M170" s="3"/>
      <c r="N170" s="3"/>
      <c r="O170" s="3"/>
      <c r="P170" s="4"/>
      <c r="Q170" s="15"/>
      <c r="R170" s="3"/>
      <c r="S170" s="4"/>
      <c r="T170" s="56">
        <f>6437.5+1698.1+37970.9-500</f>
        <v>45606.5</v>
      </c>
      <c r="U170" s="56">
        <f>37146.2-500+6437.5+1464.3</f>
        <v>44548</v>
      </c>
      <c r="V170" s="84">
        <f>46512.7+4068.4-500</f>
        <v>50081.1</v>
      </c>
      <c r="W170" s="56">
        <f>42950+1500</f>
        <v>44450</v>
      </c>
      <c r="X170" s="56">
        <f>1500+48570</f>
        <v>50070</v>
      </c>
      <c r="Y170" s="56">
        <f>43070+2000</f>
        <v>45070</v>
      </c>
      <c r="Z170" s="54"/>
    </row>
    <row r="171" spans="1:26" x14ac:dyDescent="0.2">
      <c r="A171" s="57"/>
      <c r="B171" s="57"/>
      <c r="C171" s="57"/>
      <c r="D171" s="57"/>
      <c r="E171" s="18"/>
      <c r="F171" s="60" t="s">
        <v>118</v>
      </c>
      <c r="G171" s="64"/>
      <c r="H171" s="60" t="s">
        <v>339</v>
      </c>
      <c r="I171" s="64"/>
      <c r="J171" s="60" t="s">
        <v>120</v>
      </c>
      <c r="K171" s="18"/>
      <c r="P171" s="7"/>
      <c r="Q171" s="18"/>
      <c r="S171" s="7"/>
      <c r="T171" s="57"/>
      <c r="U171" s="57"/>
      <c r="V171" s="85"/>
      <c r="W171" s="57"/>
      <c r="X171" s="57"/>
      <c r="Y171" s="57"/>
      <c r="Z171" s="57"/>
    </row>
    <row r="172" spans="1:26" ht="292.5" customHeight="1" x14ac:dyDescent="0.2">
      <c r="A172" s="57"/>
      <c r="B172" s="57"/>
      <c r="C172" s="57"/>
      <c r="D172" s="57"/>
      <c r="E172" s="18"/>
      <c r="F172" s="65"/>
      <c r="G172" s="61"/>
      <c r="H172" s="65"/>
      <c r="I172" s="61"/>
      <c r="J172" s="61"/>
      <c r="K172" s="18"/>
      <c r="P172" s="7"/>
      <c r="Q172" s="14" t="s">
        <v>15</v>
      </c>
      <c r="R172" s="14"/>
      <c r="S172" s="14" t="s">
        <v>340</v>
      </c>
      <c r="T172" s="57"/>
      <c r="U172" s="57"/>
      <c r="V172" s="85"/>
      <c r="W172" s="57"/>
      <c r="X172" s="57"/>
      <c r="Y172" s="57"/>
      <c r="Z172" s="57"/>
    </row>
    <row r="173" spans="1:26" ht="13.5" x14ac:dyDescent="0.2">
      <c r="A173" s="57"/>
      <c r="B173" s="57"/>
      <c r="C173" s="57"/>
      <c r="D173" s="57"/>
      <c r="E173" s="18"/>
      <c r="J173" s="7"/>
      <c r="K173" s="18"/>
      <c r="P173" s="7"/>
      <c r="Q173" s="14"/>
      <c r="R173" s="14"/>
      <c r="S173" s="14"/>
      <c r="T173" s="57"/>
      <c r="U173" s="57"/>
      <c r="V173" s="85"/>
      <c r="W173" s="57"/>
      <c r="X173" s="57"/>
      <c r="Y173" s="57"/>
      <c r="Z173" s="57"/>
    </row>
    <row r="174" spans="1:26" ht="13.5" x14ac:dyDescent="0.2">
      <c r="A174" s="55"/>
      <c r="B174" s="55"/>
      <c r="C174" s="55"/>
      <c r="D174" s="55"/>
      <c r="E174" s="16"/>
      <c r="F174" s="9"/>
      <c r="G174" s="9"/>
      <c r="H174" s="9"/>
      <c r="I174" s="9"/>
      <c r="J174" s="10"/>
      <c r="K174" s="16"/>
      <c r="L174" s="9"/>
      <c r="M174" s="9"/>
      <c r="N174" s="9"/>
      <c r="O174" s="9"/>
      <c r="P174" s="10"/>
      <c r="Q174" s="14"/>
      <c r="R174" s="14"/>
      <c r="S174" s="14"/>
      <c r="T174" s="55"/>
      <c r="U174" s="55"/>
      <c r="V174" s="86"/>
      <c r="W174" s="55"/>
      <c r="X174" s="55"/>
      <c r="Y174" s="55"/>
      <c r="Z174" s="55"/>
    </row>
    <row r="175" spans="1:26" x14ac:dyDescent="0.2">
      <c r="A175" s="54" t="s">
        <v>341</v>
      </c>
      <c r="B175" s="54" t="s">
        <v>16</v>
      </c>
      <c r="C175" s="54" t="s">
        <v>342</v>
      </c>
      <c r="D175" s="54" t="s">
        <v>343</v>
      </c>
      <c r="E175" s="15"/>
      <c r="F175" s="3"/>
      <c r="G175" s="3"/>
      <c r="H175" s="3"/>
      <c r="I175" s="3"/>
      <c r="J175" s="4"/>
      <c r="K175" s="15"/>
      <c r="L175" s="54" t="s">
        <v>344</v>
      </c>
      <c r="M175" s="68"/>
      <c r="N175" s="67" t="s">
        <v>219</v>
      </c>
      <c r="O175" s="68"/>
      <c r="P175" s="67" t="s">
        <v>345</v>
      </c>
      <c r="Q175" s="15"/>
      <c r="R175" s="3"/>
      <c r="S175" s="4"/>
      <c r="T175" s="56">
        <f>1566+105+700.8+293.9+184.1</f>
        <v>2849.8</v>
      </c>
      <c r="U175" s="56">
        <f>45.5+500.8+1526.3+267.5+89.2</f>
        <v>2429.2999999999997</v>
      </c>
      <c r="V175" s="58">
        <f>4140+200+1623+199.6</f>
        <v>6162.6</v>
      </c>
      <c r="W175" s="62">
        <f>120+1200+755</f>
        <v>2075</v>
      </c>
      <c r="X175" s="62">
        <f>120+755+1200</f>
        <v>2075</v>
      </c>
      <c r="Y175" s="62">
        <f>120+755+1200</f>
        <v>2075</v>
      </c>
      <c r="Z175" s="54"/>
    </row>
    <row r="176" spans="1:26" x14ac:dyDescent="0.2">
      <c r="A176" s="57"/>
      <c r="B176" s="57"/>
      <c r="C176" s="57"/>
      <c r="D176" s="57"/>
      <c r="E176" s="18"/>
      <c r="F176" s="60" t="s">
        <v>118</v>
      </c>
      <c r="G176" s="64"/>
      <c r="H176" s="60" t="s">
        <v>346</v>
      </c>
      <c r="I176" s="64"/>
      <c r="J176" s="60" t="s">
        <v>120</v>
      </c>
      <c r="K176" s="18"/>
      <c r="L176" s="69"/>
      <c r="M176" s="64"/>
      <c r="N176" s="66"/>
      <c r="O176" s="64"/>
      <c r="P176" s="64"/>
      <c r="Q176" s="18"/>
      <c r="S176" s="7"/>
      <c r="T176" s="57"/>
      <c r="U176" s="57"/>
      <c r="V176" s="63"/>
      <c r="W176" s="57"/>
      <c r="X176" s="57"/>
      <c r="Y176" s="57"/>
      <c r="Z176" s="57"/>
    </row>
    <row r="177" spans="1:26" x14ac:dyDescent="0.2">
      <c r="A177" s="57"/>
      <c r="B177" s="57"/>
      <c r="C177" s="57"/>
      <c r="D177" s="57"/>
      <c r="E177" s="18"/>
      <c r="F177" s="66"/>
      <c r="G177" s="64"/>
      <c r="H177" s="66"/>
      <c r="I177" s="64"/>
      <c r="J177" s="64"/>
      <c r="K177" s="18"/>
      <c r="L177" s="70"/>
      <c r="M177" s="61"/>
      <c r="N177" s="65"/>
      <c r="O177" s="61"/>
      <c r="P177" s="61"/>
      <c r="Q177" s="54" t="s">
        <v>541</v>
      </c>
      <c r="R177" s="54"/>
      <c r="S177" s="54" t="s">
        <v>347</v>
      </c>
      <c r="T177" s="57"/>
      <c r="U177" s="57"/>
      <c r="V177" s="63"/>
      <c r="W177" s="57"/>
      <c r="X177" s="57"/>
      <c r="Y177" s="57"/>
      <c r="Z177" s="57"/>
    </row>
    <row r="178" spans="1:26" ht="69.75" customHeight="1" x14ac:dyDescent="0.2">
      <c r="A178" s="57"/>
      <c r="B178" s="57"/>
      <c r="C178" s="57"/>
      <c r="D178" s="57"/>
      <c r="E178" s="18"/>
      <c r="F178" s="65"/>
      <c r="G178" s="61"/>
      <c r="H178" s="65"/>
      <c r="I178" s="61"/>
      <c r="J178" s="61"/>
      <c r="K178" s="18"/>
      <c r="P178" s="7"/>
      <c r="Q178" s="57"/>
      <c r="R178" s="57"/>
      <c r="S178" s="57"/>
      <c r="T178" s="57"/>
      <c r="U178" s="57"/>
      <c r="V178" s="63"/>
      <c r="W178" s="57"/>
      <c r="X178" s="57"/>
      <c r="Y178" s="57"/>
      <c r="Z178" s="57"/>
    </row>
    <row r="179" spans="1:26" x14ac:dyDescent="0.2">
      <c r="A179" s="57"/>
      <c r="B179" s="57"/>
      <c r="C179" s="57"/>
      <c r="D179" s="57"/>
      <c r="E179" s="18"/>
      <c r="J179" s="7"/>
      <c r="K179" s="18"/>
      <c r="P179" s="7"/>
      <c r="Q179" s="55"/>
      <c r="R179" s="55"/>
      <c r="S179" s="55"/>
      <c r="T179" s="57"/>
      <c r="U179" s="57"/>
      <c r="V179" s="63"/>
      <c r="W179" s="57"/>
      <c r="X179" s="57"/>
      <c r="Y179" s="57"/>
      <c r="Z179" s="57"/>
    </row>
    <row r="180" spans="1:26" ht="221.25" customHeight="1" x14ac:dyDescent="0.2">
      <c r="A180" s="55"/>
      <c r="B180" s="55"/>
      <c r="C180" s="55"/>
      <c r="D180" s="55"/>
      <c r="E180" s="16"/>
      <c r="F180" s="9"/>
      <c r="G180" s="9"/>
      <c r="H180" s="9"/>
      <c r="I180" s="9"/>
      <c r="J180" s="10"/>
      <c r="K180" s="16"/>
      <c r="L180" s="9"/>
      <c r="M180" s="9"/>
      <c r="N180" s="9"/>
      <c r="O180" s="9"/>
      <c r="P180" s="10"/>
      <c r="Q180" s="14" t="s">
        <v>141</v>
      </c>
      <c r="R180" s="14"/>
      <c r="S180" s="14" t="s">
        <v>542</v>
      </c>
      <c r="T180" s="55"/>
      <c r="U180" s="55"/>
      <c r="V180" s="59"/>
      <c r="W180" s="55"/>
      <c r="X180" s="55"/>
      <c r="Y180" s="55"/>
      <c r="Z180" s="55"/>
    </row>
    <row r="181" spans="1:26" x14ac:dyDescent="0.2">
      <c r="A181" s="54" t="s">
        <v>348</v>
      </c>
      <c r="B181" s="54" t="s">
        <v>17</v>
      </c>
      <c r="C181" s="54" t="s">
        <v>349</v>
      </c>
      <c r="D181" s="54" t="s">
        <v>350</v>
      </c>
      <c r="E181" s="15"/>
      <c r="F181" s="3"/>
      <c r="G181" s="3"/>
      <c r="H181" s="3"/>
      <c r="I181" s="3"/>
      <c r="J181" s="4"/>
      <c r="K181" s="15"/>
      <c r="L181" s="54" t="s">
        <v>351</v>
      </c>
      <c r="M181" s="68"/>
      <c r="N181" s="67" t="s">
        <v>107</v>
      </c>
      <c r="O181" s="68"/>
      <c r="P181" s="67" t="s">
        <v>352</v>
      </c>
      <c r="Q181" s="15"/>
      <c r="R181" s="3"/>
      <c r="S181" s="4"/>
      <c r="T181" s="56">
        <v>4072.9</v>
      </c>
      <c r="U181" s="56">
        <v>3964.5</v>
      </c>
      <c r="V181" s="58">
        <f>216+339.2</f>
        <v>555.20000000000005</v>
      </c>
      <c r="W181" s="56">
        <v>416</v>
      </c>
      <c r="X181" s="56">
        <v>516</v>
      </c>
      <c r="Y181" s="56">
        <v>716</v>
      </c>
      <c r="Z181" s="54"/>
    </row>
    <row r="182" spans="1:26" x14ac:dyDescent="0.2">
      <c r="A182" s="57"/>
      <c r="B182" s="57"/>
      <c r="C182" s="57"/>
      <c r="D182" s="57"/>
      <c r="E182" s="18"/>
      <c r="F182" s="60" t="s">
        <v>353</v>
      </c>
      <c r="G182" s="64"/>
      <c r="H182" s="60" t="s">
        <v>226</v>
      </c>
      <c r="I182" s="64"/>
      <c r="J182" s="60" t="s">
        <v>113</v>
      </c>
      <c r="K182" s="18"/>
      <c r="L182" s="69"/>
      <c r="M182" s="64"/>
      <c r="N182" s="66"/>
      <c r="O182" s="64"/>
      <c r="P182" s="64"/>
      <c r="Q182" s="18"/>
      <c r="S182" s="7"/>
      <c r="T182" s="57"/>
      <c r="U182" s="57"/>
      <c r="V182" s="63"/>
      <c r="W182" s="57"/>
      <c r="X182" s="57"/>
      <c r="Y182" s="57"/>
      <c r="Z182" s="57"/>
    </row>
    <row r="183" spans="1:26" ht="121.5" customHeight="1" x14ac:dyDescent="0.2">
      <c r="A183" s="57"/>
      <c r="B183" s="57"/>
      <c r="C183" s="57"/>
      <c r="D183" s="57"/>
      <c r="E183" s="18"/>
      <c r="F183" s="66"/>
      <c r="G183" s="64"/>
      <c r="H183" s="66"/>
      <c r="I183" s="64"/>
      <c r="J183" s="64"/>
      <c r="K183" s="18"/>
      <c r="L183" s="70"/>
      <c r="M183" s="61"/>
      <c r="N183" s="65"/>
      <c r="O183" s="61"/>
      <c r="P183" s="61"/>
      <c r="Q183" s="54" t="s">
        <v>354</v>
      </c>
      <c r="R183" s="54"/>
      <c r="S183" s="54" t="s">
        <v>543</v>
      </c>
      <c r="T183" s="57"/>
      <c r="U183" s="57"/>
      <c r="V183" s="63"/>
      <c r="W183" s="57"/>
      <c r="X183" s="57"/>
      <c r="Y183" s="57"/>
      <c r="Z183" s="57"/>
    </row>
    <row r="184" spans="1:26" x14ac:dyDescent="0.2">
      <c r="A184" s="57"/>
      <c r="B184" s="57"/>
      <c r="C184" s="57"/>
      <c r="D184" s="57"/>
      <c r="E184" s="18"/>
      <c r="F184" s="65"/>
      <c r="G184" s="61"/>
      <c r="H184" s="65"/>
      <c r="I184" s="61"/>
      <c r="J184" s="61"/>
      <c r="K184" s="18"/>
      <c r="P184" s="7"/>
      <c r="Q184" s="57"/>
      <c r="R184" s="57"/>
      <c r="S184" s="57"/>
      <c r="T184" s="57"/>
      <c r="U184" s="57"/>
      <c r="V184" s="63"/>
      <c r="W184" s="57"/>
      <c r="X184" s="57"/>
      <c r="Y184" s="57"/>
      <c r="Z184" s="57"/>
    </row>
    <row r="185" spans="1:26" x14ac:dyDescent="0.2">
      <c r="A185" s="57"/>
      <c r="B185" s="57"/>
      <c r="C185" s="57"/>
      <c r="D185" s="57"/>
      <c r="E185" s="18"/>
      <c r="F185" s="60" t="s">
        <v>118</v>
      </c>
      <c r="G185" s="64"/>
      <c r="H185" s="60" t="s">
        <v>355</v>
      </c>
      <c r="I185" s="64"/>
      <c r="J185" s="60" t="s">
        <v>120</v>
      </c>
      <c r="K185" s="18"/>
      <c r="P185" s="7"/>
      <c r="Q185" s="55"/>
      <c r="R185" s="55"/>
      <c r="S185" s="55"/>
      <c r="T185" s="57"/>
      <c r="U185" s="57"/>
      <c r="V185" s="63"/>
      <c r="W185" s="57"/>
      <c r="X185" s="57"/>
      <c r="Y185" s="57"/>
      <c r="Z185" s="57"/>
    </row>
    <row r="186" spans="1:26" x14ac:dyDescent="0.2">
      <c r="A186" s="55"/>
      <c r="B186" s="55"/>
      <c r="C186" s="55"/>
      <c r="D186" s="55"/>
      <c r="E186" s="16"/>
      <c r="F186" s="65"/>
      <c r="G186" s="61"/>
      <c r="H186" s="65"/>
      <c r="I186" s="61"/>
      <c r="J186" s="61"/>
      <c r="K186" s="16"/>
      <c r="L186" s="9"/>
      <c r="M186" s="9"/>
      <c r="N186" s="9"/>
      <c r="O186" s="9"/>
      <c r="P186" s="10"/>
      <c r="Q186" s="16"/>
      <c r="R186" s="9"/>
      <c r="S186" s="10"/>
      <c r="T186" s="55"/>
      <c r="U186" s="55"/>
      <c r="V186" s="59"/>
      <c r="W186" s="55"/>
      <c r="X186" s="55"/>
      <c r="Y186" s="55"/>
      <c r="Z186" s="55"/>
    </row>
    <row r="187" spans="1:26" x14ac:dyDescent="0.2">
      <c r="A187" s="54" t="s">
        <v>356</v>
      </c>
      <c r="B187" s="54" t="s">
        <v>357</v>
      </c>
      <c r="C187" s="54" t="s">
        <v>358</v>
      </c>
      <c r="D187" s="54" t="s">
        <v>359</v>
      </c>
      <c r="E187" s="15"/>
      <c r="F187" s="3"/>
      <c r="G187" s="3"/>
      <c r="H187" s="3"/>
      <c r="I187" s="3"/>
      <c r="J187" s="4"/>
      <c r="K187" s="15"/>
      <c r="L187" s="54"/>
      <c r="M187" s="68"/>
      <c r="N187" s="67"/>
      <c r="O187" s="68"/>
      <c r="P187" s="67"/>
      <c r="Q187" s="15"/>
      <c r="R187" s="3"/>
      <c r="S187" s="4"/>
      <c r="T187" s="56">
        <v>8585.6</v>
      </c>
      <c r="U187" s="56">
        <v>7926.7</v>
      </c>
      <c r="V187" s="58">
        <v>11965.4</v>
      </c>
      <c r="W187" s="56">
        <v>11105.8</v>
      </c>
      <c r="X187" s="56">
        <v>11069.1</v>
      </c>
      <c r="Y187" s="56">
        <v>11069.1</v>
      </c>
      <c r="Z187" s="54"/>
    </row>
    <row r="188" spans="1:26" x14ac:dyDescent="0.2">
      <c r="A188" s="57"/>
      <c r="B188" s="57"/>
      <c r="C188" s="57"/>
      <c r="D188" s="57"/>
      <c r="E188" s="18"/>
      <c r="F188" s="60" t="s">
        <v>118</v>
      </c>
      <c r="G188" s="64"/>
      <c r="H188" s="60" t="s">
        <v>360</v>
      </c>
      <c r="I188" s="64"/>
      <c r="J188" s="60" t="s">
        <v>120</v>
      </c>
      <c r="K188" s="18"/>
      <c r="L188" s="69"/>
      <c r="M188" s="64"/>
      <c r="N188" s="66"/>
      <c r="O188" s="64"/>
      <c r="P188" s="64"/>
      <c r="Q188" s="18"/>
      <c r="S188" s="7"/>
      <c r="T188" s="57"/>
      <c r="U188" s="57"/>
      <c r="V188" s="63"/>
      <c r="W188" s="57"/>
      <c r="X188" s="57"/>
      <c r="Y188" s="57"/>
      <c r="Z188" s="57"/>
    </row>
    <row r="189" spans="1:26" x14ac:dyDescent="0.2">
      <c r="A189" s="57"/>
      <c r="B189" s="57"/>
      <c r="C189" s="57"/>
      <c r="D189" s="57"/>
      <c r="E189" s="18"/>
      <c r="F189" s="66"/>
      <c r="G189" s="64"/>
      <c r="H189" s="66"/>
      <c r="I189" s="64"/>
      <c r="J189" s="64"/>
      <c r="K189" s="18"/>
      <c r="L189" s="70"/>
      <c r="M189" s="61"/>
      <c r="N189" s="65"/>
      <c r="O189" s="61"/>
      <c r="P189" s="61"/>
      <c r="Q189" s="78" t="s">
        <v>361</v>
      </c>
      <c r="R189" s="54"/>
      <c r="S189" s="54" t="s">
        <v>362</v>
      </c>
      <c r="T189" s="57"/>
      <c r="U189" s="57"/>
      <c r="V189" s="63"/>
      <c r="W189" s="57"/>
      <c r="X189" s="57"/>
      <c r="Y189" s="57"/>
      <c r="Z189" s="57"/>
    </row>
    <row r="190" spans="1:26" ht="138.75" customHeight="1" x14ac:dyDescent="0.2">
      <c r="A190" s="57"/>
      <c r="B190" s="57"/>
      <c r="C190" s="57"/>
      <c r="D190" s="57"/>
      <c r="E190" s="18"/>
      <c r="F190" s="65"/>
      <c r="G190" s="61"/>
      <c r="H190" s="65"/>
      <c r="I190" s="61"/>
      <c r="J190" s="61"/>
      <c r="K190" s="18"/>
      <c r="L190" s="54"/>
      <c r="M190" s="68"/>
      <c r="N190" s="67"/>
      <c r="O190" s="68"/>
      <c r="P190" s="67"/>
      <c r="Q190" s="79"/>
      <c r="R190" s="57"/>
      <c r="S190" s="57"/>
      <c r="T190" s="57"/>
      <c r="U190" s="57"/>
      <c r="V190" s="63"/>
      <c r="W190" s="57"/>
      <c r="X190" s="57"/>
      <c r="Y190" s="57"/>
      <c r="Z190" s="57"/>
    </row>
    <row r="191" spans="1:26" x14ac:dyDescent="0.2">
      <c r="A191" s="57"/>
      <c r="B191" s="57"/>
      <c r="C191" s="57"/>
      <c r="D191" s="57"/>
      <c r="E191" s="18"/>
      <c r="J191" s="7"/>
      <c r="K191" s="18"/>
      <c r="L191" s="69"/>
      <c r="M191" s="64"/>
      <c r="N191" s="66"/>
      <c r="O191" s="64"/>
      <c r="P191" s="64"/>
      <c r="Q191" s="80"/>
      <c r="R191" s="55"/>
      <c r="S191" s="55"/>
      <c r="T191" s="57"/>
      <c r="U191" s="57"/>
      <c r="V191" s="63"/>
      <c r="W191" s="57"/>
      <c r="X191" s="57"/>
      <c r="Y191" s="57"/>
      <c r="Z191" s="57"/>
    </row>
    <row r="192" spans="1:26" x14ac:dyDescent="0.2">
      <c r="A192" s="57"/>
      <c r="B192" s="57"/>
      <c r="C192" s="57"/>
      <c r="D192" s="57"/>
      <c r="E192" s="18"/>
      <c r="J192" s="7"/>
      <c r="K192" s="18"/>
      <c r="L192" s="70"/>
      <c r="M192" s="61"/>
      <c r="N192" s="65"/>
      <c r="O192" s="61"/>
      <c r="P192" s="61"/>
      <c r="Q192" s="18"/>
      <c r="S192" s="7"/>
      <c r="T192" s="57"/>
      <c r="U192" s="57"/>
      <c r="V192" s="63"/>
      <c r="W192" s="57"/>
      <c r="X192" s="57"/>
      <c r="Y192" s="57"/>
      <c r="Z192" s="57"/>
    </row>
    <row r="193" spans="1:26" ht="27" x14ac:dyDescent="0.2">
      <c r="A193" s="55"/>
      <c r="B193" s="55"/>
      <c r="C193" s="55"/>
      <c r="D193" s="55"/>
      <c r="E193" s="16"/>
      <c r="F193" s="9"/>
      <c r="G193" s="9"/>
      <c r="H193" s="9"/>
      <c r="I193" s="9"/>
      <c r="J193" s="10"/>
      <c r="K193" s="16"/>
      <c r="L193" s="54" t="s">
        <v>363</v>
      </c>
      <c r="M193" s="83"/>
      <c r="N193" s="67" t="s">
        <v>364</v>
      </c>
      <c r="O193" s="83"/>
      <c r="P193" s="17" t="s">
        <v>365</v>
      </c>
      <c r="Q193" s="16"/>
      <c r="R193" s="9"/>
      <c r="S193" s="10"/>
      <c r="T193" s="55"/>
      <c r="U193" s="55"/>
      <c r="V193" s="59"/>
      <c r="W193" s="55"/>
      <c r="X193" s="55"/>
      <c r="Y193" s="55"/>
      <c r="Z193" s="55"/>
    </row>
    <row r="194" spans="1:26" x14ac:dyDescent="0.2">
      <c r="A194" s="54" t="s">
        <v>366</v>
      </c>
      <c r="B194" s="54" t="s">
        <v>367</v>
      </c>
      <c r="C194" s="54" t="s">
        <v>368</v>
      </c>
      <c r="D194" s="54"/>
      <c r="E194" s="15"/>
      <c r="F194" s="3"/>
      <c r="G194" s="3"/>
      <c r="H194" s="3"/>
      <c r="I194" s="3"/>
      <c r="J194" s="4"/>
      <c r="K194" s="15"/>
      <c r="L194" s="3"/>
      <c r="M194" s="3"/>
      <c r="N194" s="3"/>
      <c r="O194" s="3"/>
      <c r="P194" s="4"/>
      <c r="Q194" s="15"/>
      <c r="R194" s="3"/>
      <c r="S194" s="4"/>
      <c r="T194" s="56">
        <f t="shared" ref="T194:Y194" si="2">SUM(T196:T293)</f>
        <v>889214.60000000021</v>
      </c>
      <c r="U194" s="56">
        <f t="shared" si="2"/>
        <v>871636.80000000016</v>
      </c>
      <c r="V194" s="58">
        <f>SUM(V196:V293)+V294</f>
        <v>1058065.5000000002</v>
      </c>
      <c r="W194" s="81">
        <f t="shared" si="2"/>
        <v>1053572.3</v>
      </c>
      <c r="X194" s="81">
        <f t="shared" si="2"/>
        <v>1004246.5000000001</v>
      </c>
      <c r="Y194" s="81">
        <f t="shared" si="2"/>
        <v>1004246.5000000001</v>
      </c>
      <c r="Z194" s="54"/>
    </row>
    <row r="195" spans="1:26" x14ac:dyDescent="0.2">
      <c r="A195" s="55"/>
      <c r="B195" s="55"/>
      <c r="C195" s="55"/>
      <c r="D195" s="55"/>
      <c r="E195" s="16"/>
      <c r="F195" s="9"/>
      <c r="G195" s="9"/>
      <c r="H195" s="9"/>
      <c r="I195" s="9"/>
      <c r="J195" s="10"/>
      <c r="K195" s="16"/>
      <c r="L195" s="9"/>
      <c r="M195" s="9"/>
      <c r="N195" s="9"/>
      <c r="O195" s="9"/>
      <c r="P195" s="10"/>
      <c r="Q195" s="16"/>
      <c r="R195" s="9"/>
      <c r="S195" s="10"/>
      <c r="T195" s="55"/>
      <c r="U195" s="55"/>
      <c r="V195" s="59"/>
      <c r="W195" s="82"/>
      <c r="X195" s="82"/>
      <c r="Y195" s="82"/>
      <c r="Z195" s="55"/>
    </row>
    <row r="196" spans="1:26" x14ac:dyDescent="0.2">
      <c r="A196" s="54" t="s">
        <v>373</v>
      </c>
      <c r="B196" s="54" t="s">
        <v>18</v>
      </c>
      <c r="C196" s="54" t="s">
        <v>374</v>
      </c>
      <c r="D196" s="54" t="s">
        <v>375</v>
      </c>
      <c r="E196" s="15"/>
      <c r="F196" s="3"/>
      <c r="G196" s="3"/>
      <c r="H196" s="3"/>
      <c r="I196" s="3"/>
      <c r="J196" s="4"/>
      <c r="K196" s="15"/>
      <c r="L196" s="3"/>
      <c r="M196" s="3"/>
      <c r="N196" s="3"/>
      <c r="O196" s="3"/>
      <c r="P196" s="4"/>
      <c r="Q196" s="15"/>
      <c r="R196" s="3"/>
      <c r="S196" s="4"/>
      <c r="T196" s="56">
        <v>342140.5</v>
      </c>
      <c r="U196" s="56">
        <v>342140.3</v>
      </c>
      <c r="V196" s="58">
        <f>54368.1+351368.3</f>
        <v>405736.39999999997</v>
      </c>
      <c r="W196" s="56">
        <f>52209+361400.1</f>
        <v>413609.1</v>
      </c>
      <c r="X196" s="56">
        <f>52209+360355.8</f>
        <v>412564.8</v>
      </c>
      <c r="Y196" s="56">
        <f>360355.8+52209</f>
        <v>412564.8</v>
      </c>
      <c r="Z196" s="54"/>
    </row>
    <row r="197" spans="1:26" x14ac:dyDescent="0.2">
      <c r="A197" s="57"/>
      <c r="B197" s="57"/>
      <c r="C197" s="57"/>
      <c r="D197" s="57"/>
      <c r="E197" s="18"/>
      <c r="F197" s="60" t="s">
        <v>370</v>
      </c>
      <c r="G197" s="64"/>
      <c r="H197" s="60" t="s">
        <v>376</v>
      </c>
      <c r="I197" s="64"/>
      <c r="J197" s="60" t="s">
        <v>372</v>
      </c>
      <c r="K197" s="18"/>
      <c r="P197" s="7"/>
      <c r="Q197" s="18"/>
      <c r="S197" s="7"/>
      <c r="T197" s="57"/>
      <c r="U197" s="57"/>
      <c r="V197" s="63"/>
      <c r="W197" s="57"/>
      <c r="X197" s="57"/>
      <c r="Y197" s="57"/>
      <c r="Z197" s="57"/>
    </row>
    <row r="198" spans="1:26" x14ac:dyDescent="0.2">
      <c r="A198" s="57"/>
      <c r="B198" s="57"/>
      <c r="C198" s="57"/>
      <c r="D198" s="57"/>
      <c r="E198" s="18"/>
      <c r="F198" s="65"/>
      <c r="G198" s="61"/>
      <c r="H198" s="65"/>
      <c r="I198" s="61"/>
      <c r="J198" s="61"/>
      <c r="K198" s="18"/>
      <c r="P198" s="7"/>
      <c r="Q198" s="54" t="s">
        <v>554</v>
      </c>
      <c r="R198" s="54"/>
      <c r="S198" s="54" t="s">
        <v>519</v>
      </c>
      <c r="T198" s="57"/>
      <c r="U198" s="57"/>
      <c r="V198" s="63"/>
      <c r="W198" s="57"/>
      <c r="X198" s="57"/>
      <c r="Y198" s="57"/>
      <c r="Z198" s="57"/>
    </row>
    <row r="199" spans="1:26" ht="186.75" customHeight="1" x14ac:dyDescent="0.2">
      <c r="A199" s="57"/>
      <c r="B199" s="57"/>
      <c r="C199" s="57"/>
      <c r="D199" s="57"/>
      <c r="E199" s="18"/>
      <c r="F199" s="60" t="s">
        <v>370</v>
      </c>
      <c r="G199" s="64"/>
      <c r="H199" s="60" t="s">
        <v>377</v>
      </c>
      <c r="I199" s="64"/>
      <c r="J199" s="60" t="s">
        <v>372</v>
      </c>
      <c r="K199" s="18"/>
      <c r="P199" s="7"/>
      <c r="Q199" s="55"/>
      <c r="R199" s="55"/>
      <c r="S199" s="55"/>
      <c r="T199" s="57"/>
      <c r="U199" s="57"/>
      <c r="V199" s="63"/>
      <c r="W199" s="57"/>
      <c r="X199" s="57"/>
      <c r="Y199" s="57"/>
      <c r="Z199" s="57"/>
    </row>
    <row r="200" spans="1:26" x14ac:dyDescent="0.2">
      <c r="A200" s="57"/>
      <c r="B200" s="57"/>
      <c r="C200" s="57"/>
      <c r="D200" s="57"/>
      <c r="E200" s="18"/>
      <c r="F200" s="65"/>
      <c r="G200" s="61"/>
      <c r="H200" s="65"/>
      <c r="I200" s="61"/>
      <c r="J200" s="61"/>
      <c r="K200" s="18"/>
      <c r="P200" s="7"/>
      <c r="Q200" s="18"/>
      <c r="S200" s="7"/>
      <c r="T200" s="57"/>
      <c r="U200" s="57"/>
      <c r="V200" s="63"/>
      <c r="W200" s="57"/>
      <c r="X200" s="57"/>
      <c r="Y200" s="57"/>
      <c r="Z200" s="57"/>
    </row>
    <row r="201" spans="1:26" ht="27" x14ac:dyDescent="0.2">
      <c r="A201" s="55"/>
      <c r="B201" s="55"/>
      <c r="C201" s="55"/>
      <c r="D201" s="55"/>
      <c r="E201" s="16"/>
      <c r="F201" s="60" t="s">
        <v>378</v>
      </c>
      <c r="G201" s="61"/>
      <c r="H201" s="60" t="s">
        <v>379</v>
      </c>
      <c r="I201" s="61"/>
      <c r="J201" s="19" t="s">
        <v>380</v>
      </c>
      <c r="K201" s="16"/>
      <c r="L201" s="9"/>
      <c r="M201" s="9"/>
      <c r="N201" s="9"/>
      <c r="O201" s="9"/>
      <c r="P201" s="10"/>
      <c r="Q201" s="16"/>
      <c r="R201" s="9"/>
      <c r="S201" s="10"/>
      <c r="T201" s="55"/>
      <c r="U201" s="55"/>
      <c r="V201" s="59"/>
      <c r="W201" s="55"/>
      <c r="X201" s="55"/>
      <c r="Y201" s="55"/>
      <c r="Z201" s="55"/>
    </row>
    <row r="202" spans="1:26" x14ac:dyDescent="0.2">
      <c r="A202" s="54" t="s">
        <v>381</v>
      </c>
      <c r="B202" s="54" t="s">
        <v>19</v>
      </c>
      <c r="C202" s="54" t="s">
        <v>382</v>
      </c>
      <c r="D202" s="54" t="s">
        <v>369</v>
      </c>
      <c r="E202" s="15"/>
      <c r="F202" s="3"/>
      <c r="G202" s="3"/>
      <c r="H202" s="3"/>
      <c r="I202" s="3"/>
      <c r="J202" s="4"/>
      <c r="K202" s="15"/>
      <c r="L202" s="54" t="s">
        <v>20</v>
      </c>
      <c r="M202" s="68"/>
      <c r="N202" s="67" t="s">
        <v>107</v>
      </c>
      <c r="O202" s="68"/>
      <c r="P202" s="67" t="s">
        <v>383</v>
      </c>
      <c r="Q202" s="15"/>
      <c r="R202" s="3"/>
      <c r="S202" s="4"/>
      <c r="T202" s="56">
        <v>28581.200000000001</v>
      </c>
      <c r="U202" s="56">
        <v>28581.200000000001</v>
      </c>
      <c r="V202" s="58">
        <v>31662.1</v>
      </c>
      <c r="W202" s="56">
        <v>31181</v>
      </c>
      <c r="X202" s="56">
        <v>34485.1</v>
      </c>
      <c r="Y202" s="56">
        <v>34485.1</v>
      </c>
      <c r="Z202" s="54"/>
    </row>
    <row r="203" spans="1:26" x14ac:dyDescent="0.2">
      <c r="A203" s="57"/>
      <c r="B203" s="57"/>
      <c r="C203" s="57"/>
      <c r="D203" s="57"/>
      <c r="E203" s="18"/>
      <c r="F203" s="60" t="s">
        <v>370</v>
      </c>
      <c r="G203" s="64"/>
      <c r="H203" s="60" t="s">
        <v>384</v>
      </c>
      <c r="I203" s="64"/>
      <c r="J203" s="60" t="s">
        <v>372</v>
      </c>
      <c r="K203" s="18"/>
      <c r="L203" s="69"/>
      <c r="M203" s="64"/>
      <c r="N203" s="66"/>
      <c r="O203" s="64"/>
      <c r="P203" s="64"/>
      <c r="Q203" s="18"/>
      <c r="S203" s="7"/>
      <c r="T203" s="57"/>
      <c r="U203" s="57"/>
      <c r="V203" s="63"/>
      <c r="W203" s="57"/>
      <c r="X203" s="57"/>
      <c r="Y203" s="57"/>
      <c r="Z203" s="57"/>
    </row>
    <row r="204" spans="1:26" x14ac:dyDescent="0.2">
      <c r="A204" s="57"/>
      <c r="B204" s="57"/>
      <c r="C204" s="57"/>
      <c r="D204" s="57"/>
      <c r="E204" s="18"/>
      <c r="F204" s="66"/>
      <c r="G204" s="64"/>
      <c r="H204" s="66"/>
      <c r="I204" s="64"/>
      <c r="J204" s="64"/>
      <c r="K204" s="18"/>
      <c r="L204" s="70"/>
      <c r="M204" s="61"/>
      <c r="N204" s="65"/>
      <c r="O204" s="61"/>
      <c r="P204" s="61"/>
      <c r="Q204" s="54" t="s">
        <v>21</v>
      </c>
      <c r="R204" s="54"/>
      <c r="S204" s="54" t="s">
        <v>385</v>
      </c>
      <c r="T204" s="57"/>
      <c r="U204" s="57"/>
      <c r="V204" s="63"/>
      <c r="W204" s="57"/>
      <c r="X204" s="57"/>
      <c r="Y204" s="57"/>
      <c r="Z204" s="57"/>
    </row>
    <row r="205" spans="1:26" ht="189.75" customHeight="1" x14ac:dyDescent="0.2">
      <c r="A205" s="57"/>
      <c r="B205" s="57"/>
      <c r="C205" s="57"/>
      <c r="D205" s="57"/>
      <c r="E205" s="18"/>
      <c r="F205" s="65"/>
      <c r="G205" s="61"/>
      <c r="H205" s="65"/>
      <c r="I205" s="61"/>
      <c r="J205" s="61"/>
      <c r="K205" s="18"/>
      <c r="P205" s="7"/>
      <c r="Q205" s="57"/>
      <c r="R205" s="57"/>
      <c r="S205" s="57"/>
      <c r="T205" s="57"/>
      <c r="U205" s="57"/>
      <c r="V205" s="63"/>
      <c r="W205" s="57"/>
      <c r="X205" s="57"/>
      <c r="Y205" s="57"/>
      <c r="Z205" s="57"/>
    </row>
    <row r="206" spans="1:26" x14ac:dyDescent="0.2">
      <c r="A206" s="57"/>
      <c r="B206" s="57"/>
      <c r="C206" s="57"/>
      <c r="D206" s="57"/>
      <c r="E206" s="18"/>
      <c r="J206" s="7"/>
      <c r="K206" s="18"/>
      <c r="P206" s="7"/>
      <c r="Q206" s="55"/>
      <c r="R206" s="55"/>
      <c r="S206" s="55"/>
      <c r="T206" s="57"/>
      <c r="U206" s="57"/>
      <c r="V206" s="63"/>
      <c r="W206" s="57"/>
      <c r="X206" s="57"/>
      <c r="Y206" s="57"/>
      <c r="Z206" s="57"/>
    </row>
    <row r="207" spans="1:26" x14ac:dyDescent="0.2">
      <c r="A207" s="55"/>
      <c r="B207" s="55"/>
      <c r="C207" s="55"/>
      <c r="D207" s="55"/>
      <c r="E207" s="16"/>
      <c r="F207" s="9"/>
      <c r="G207" s="9"/>
      <c r="H207" s="9"/>
      <c r="I207" s="9"/>
      <c r="J207" s="10"/>
      <c r="K207" s="16"/>
      <c r="L207" s="9"/>
      <c r="M207" s="9"/>
      <c r="N207" s="9"/>
      <c r="O207" s="9"/>
      <c r="P207" s="10"/>
      <c r="Q207" s="16"/>
      <c r="R207" s="9"/>
      <c r="S207" s="10"/>
      <c r="T207" s="55"/>
      <c r="U207" s="55"/>
      <c r="V207" s="59"/>
      <c r="W207" s="55"/>
      <c r="X207" s="55"/>
      <c r="Y207" s="55"/>
      <c r="Z207" s="55"/>
    </row>
    <row r="208" spans="1:26" x14ac:dyDescent="0.2">
      <c r="A208" s="54" t="s">
        <v>386</v>
      </c>
      <c r="B208" s="54" t="s">
        <v>22</v>
      </c>
      <c r="C208" s="54" t="s">
        <v>387</v>
      </c>
      <c r="D208" s="54" t="s">
        <v>369</v>
      </c>
      <c r="E208" s="15"/>
      <c r="F208" s="3"/>
      <c r="G208" s="3"/>
      <c r="H208" s="3"/>
      <c r="I208" s="3"/>
      <c r="J208" s="4"/>
      <c r="K208" s="15"/>
      <c r="L208" s="54" t="s">
        <v>23</v>
      </c>
      <c r="M208" s="68"/>
      <c r="N208" s="67" t="s">
        <v>107</v>
      </c>
      <c r="O208" s="68"/>
      <c r="P208" s="67" t="s">
        <v>182</v>
      </c>
      <c r="Q208" s="15"/>
      <c r="R208" s="3"/>
      <c r="S208" s="4"/>
      <c r="T208" s="56">
        <v>1962.4</v>
      </c>
      <c r="U208" s="56">
        <v>1625.5</v>
      </c>
      <c r="V208" s="58">
        <v>2296.8000000000002</v>
      </c>
      <c r="W208" s="56">
        <v>2312.6</v>
      </c>
      <c r="X208" s="56">
        <v>2312.6</v>
      </c>
      <c r="Y208" s="56">
        <v>2312.6</v>
      </c>
      <c r="Z208" s="54"/>
    </row>
    <row r="209" spans="1:26" x14ac:dyDescent="0.2">
      <c r="A209" s="57"/>
      <c r="B209" s="57"/>
      <c r="C209" s="57"/>
      <c r="D209" s="57"/>
      <c r="E209" s="18"/>
      <c r="F209" s="60" t="s">
        <v>370</v>
      </c>
      <c r="G209" s="64"/>
      <c r="H209" s="60" t="s">
        <v>371</v>
      </c>
      <c r="I209" s="64"/>
      <c r="J209" s="60" t="s">
        <v>372</v>
      </c>
      <c r="K209" s="18"/>
      <c r="L209" s="69"/>
      <c r="M209" s="64"/>
      <c r="N209" s="66"/>
      <c r="O209" s="64"/>
      <c r="P209" s="64"/>
      <c r="Q209" s="18"/>
      <c r="S209" s="7"/>
      <c r="T209" s="57"/>
      <c r="U209" s="57"/>
      <c r="V209" s="63"/>
      <c r="W209" s="57"/>
      <c r="X209" s="57"/>
      <c r="Y209" s="57"/>
      <c r="Z209" s="57"/>
    </row>
    <row r="210" spans="1:26" x14ac:dyDescent="0.2">
      <c r="A210" s="57"/>
      <c r="B210" s="57"/>
      <c r="C210" s="57"/>
      <c r="D210" s="57"/>
      <c r="E210" s="18"/>
      <c r="F210" s="66"/>
      <c r="G210" s="64"/>
      <c r="H210" s="66"/>
      <c r="I210" s="64"/>
      <c r="J210" s="64"/>
      <c r="K210" s="18"/>
      <c r="L210" s="70"/>
      <c r="M210" s="61"/>
      <c r="N210" s="65"/>
      <c r="O210" s="61"/>
      <c r="P210" s="61"/>
      <c r="Q210" s="54" t="s">
        <v>24</v>
      </c>
      <c r="R210" s="54"/>
      <c r="S210" s="54" t="s">
        <v>388</v>
      </c>
      <c r="T210" s="57"/>
      <c r="U210" s="57"/>
      <c r="V210" s="63"/>
      <c r="W210" s="57"/>
      <c r="X210" s="57"/>
      <c r="Y210" s="57"/>
      <c r="Z210" s="57"/>
    </row>
    <row r="211" spans="1:26" x14ac:dyDescent="0.2">
      <c r="A211" s="57"/>
      <c r="B211" s="57"/>
      <c r="C211" s="57"/>
      <c r="D211" s="57"/>
      <c r="E211" s="18"/>
      <c r="F211" s="65"/>
      <c r="G211" s="61"/>
      <c r="H211" s="65"/>
      <c r="I211" s="61"/>
      <c r="J211" s="61"/>
      <c r="K211" s="18"/>
      <c r="P211" s="7"/>
      <c r="Q211" s="57"/>
      <c r="R211" s="57"/>
      <c r="S211" s="57"/>
      <c r="T211" s="57"/>
      <c r="U211" s="57"/>
      <c r="V211" s="63"/>
      <c r="W211" s="57"/>
      <c r="X211" s="57"/>
      <c r="Y211" s="57"/>
      <c r="Z211" s="57"/>
    </row>
    <row r="212" spans="1:26" ht="357.75" customHeight="1" x14ac:dyDescent="0.2">
      <c r="A212" s="57"/>
      <c r="B212" s="57"/>
      <c r="C212" s="57"/>
      <c r="D212" s="57"/>
      <c r="E212" s="18"/>
      <c r="J212" s="7"/>
      <c r="K212" s="18"/>
      <c r="P212" s="7"/>
      <c r="Q212" s="55"/>
      <c r="R212" s="55"/>
      <c r="S212" s="55"/>
      <c r="T212" s="57"/>
      <c r="U212" s="57"/>
      <c r="V212" s="63"/>
      <c r="W212" s="57"/>
      <c r="X212" s="57"/>
      <c r="Y212" s="57"/>
      <c r="Z212" s="57"/>
    </row>
    <row r="213" spans="1:26" x14ac:dyDescent="0.2">
      <c r="A213" s="55"/>
      <c r="B213" s="55"/>
      <c r="C213" s="55"/>
      <c r="D213" s="55"/>
      <c r="E213" s="16"/>
      <c r="F213" s="9"/>
      <c r="G213" s="9"/>
      <c r="H213" s="9"/>
      <c r="I213" s="9"/>
      <c r="J213" s="10"/>
      <c r="K213" s="16"/>
      <c r="L213" s="9"/>
      <c r="M213" s="9"/>
      <c r="N213" s="9"/>
      <c r="O213" s="9"/>
      <c r="P213" s="10"/>
      <c r="Q213" s="16"/>
      <c r="R213" s="9"/>
      <c r="S213" s="10"/>
      <c r="T213" s="55"/>
      <c r="U213" s="55"/>
      <c r="V213" s="59"/>
      <c r="W213" s="55"/>
      <c r="X213" s="55"/>
      <c r="Y213" s="55"/>
      <c r="Z213" s="55"/>
    </row>
    <row r="214" spans="1:26" x14ac:dyDescent="0.2">
      <c r="A214" s="54" t="s">
        <v>389</v>
      </c>
      <c r="B214" s="54" t="s">
        <v>25</v>
      </c>
      <c r="C214" s="54" t="s">
        <v>390</v>
      </c>
      <c r="D214" s="54" t="s">
        <v>391</v>
      </c>
      <c r="E214" s="15"/>
      <c r="F214" s="3"/>
      <c r="G214" s="3"/>
      <c r="H214" s="3"/>
      <c r="I214" s="3"/>
      <c r="J214" s="4"/>
      <c r="K214" s="15"/>
      <c r="L214" s="54" t="s">
        <v>26</v>
      </c>
      <c r="M214" s="68"/>
      <c r="N214" s="67" t="s">
        <v>107</v>
      </c>
      <c r="O214" s="68"/>
      <c r="P214" s="67" t="s">
        <v>392</v>
      </c>
      <c r="Q214" s="15"/>
      <c r="R214" s="3"/>
      <c r="S214" s="4"/>
      <c r="T214" s="56">
        <v>11962.7</v>
      </c>
      <c r="U214" s="56">
        <v>11960.4</v>
      </c>
      <c r="V214" s="58">
        <v>11738.3</v>
      </c>
      <c r="W214" s="56">
        <v>14656.2</v>
      </c>
      <c r="X214" s="56">
        <v>14656.2</v>
      </c>
      <c r="Y214" s="56">
        <v>14656.2</v>
      </c>
      <c r="Z214" s="54"/>
    </row>
    <row r="215" spans="1:26" x14ac:dyDescent="0.2">
      <c r="A215" s="57"/>
      <c r="B215" s="57"/>
      <c r="C215" s="57"/>
      <c r="D215" s="57"/>
      <c r="E215" s="18"/>
      <c r="F215" s="60" t="s">
        <v>370</v>
      </c>
      <c r="G215" s="64"/>
      <c r="H215" s="60" t="s">
        <v>384</v>
      </c>
      <c r="I215" s="64"/>
      <c r="J215" s="60" t="s">
        <v>372</v>
      </c>
      <c r="K215" s="18"/>
      <c r="L215" s="69"/>
      <c r="M215" s="64"/>
      <c r="N215" s="66"/>
      <c r="O215" s="64"/>
      <c r="P215" s="64"/>
      <c r="Q215" s="18"/>
      <c r="S215" s="7"/>
      <c r="T215" s="57"/>
      <c r="U215" s="57"/>
      <c r="V215" s="63"/>
      <c r="W215" s="57"/>
      <c r="X215" s="57"/>
      <c r="Y215" s="57"/>
      <c r="Z215" s="57"/>
    </row>
    <row r="216" spans="1:26" x14ac:dyDescent="0.2">
      <c r="A216" s="57"/>
      <c r="B216" s="57"/>
      <c r="C216" s="57"/>
      <c r="D216" s="57"/>
      <c r="E216" s="18"/>
      <c r="F216" s="66"/>
      <c r="G216" s="64"/>
      <c r="H216" s="66"/>
      <c r="I216" s="64"/>
      <c r="J216" s="64"/>
      <c r="K216" s="18"/>
      <c r="L216" s="70"/>
      <c r="M216" s="61"/>
      <c r="N216" s="65"/>
      <c r="O216" s="61"/>
      <c r="P216" s="61"/>
      <c r="Q216" s="54" t="s">
        <v>393</v>
      </c>
      <c r="R216" s="54"/>
      <c r="S216" s="54" t="s">
        <v>394</v>
      </c>
      <c r="T216" s="57"/>
      <c r="U216" s="57"/>
      <c r="V216" s="63"/>
      <c r="W216" s="57"/>
      <c r="X216" s="57"/>
      <c r="Y216" s="57"/>
      <c r="Z216" s="57"/>
    </row>
    <row r="217" spans="1:26" ht="72.75" customHeight="1" x14ac:dyDescent="0.2">
      <c r="A217" s="57"/>
      <c r="B217" s="57"/>
      <c r="C217" s="57"/>
      <c r="D217" s="57"/>
      <c r="E217" s="18"/>
      <c r="F217" s="65"/>
      <c r="G217" s="61"/>
      <c r="H217" s="65"/>
      <c r="I217" s="61"/>
      <c r="J217" s="61"/>
      <c r="K217" s="18"/>
      <c r="P217" s="7"/>
      <c r="Q217" s="57"/>
      <c r="R217" s="57"/>
      <c r="S217" s="57"/>
      <c r="T217" s="57"/>
      <c r="U217" s="57"/>
      <c r="V217" s="63"/>
      <c r="W217" s="57"/>
      <c r="X217" s="57"/>
      <c r="Y217" s="57"/>
      <c r="Z217" s="57"/>
    </row>
    <row r="218" spans="1:26" x14ac:dyDescent="0.2">
      <c r="A218" s="57"/>
      <c r="B218" s="57"/>
      <c r="C218" s="57"/>
      <c r="D218" s="57"/>
      <c r="E218" s="18"/>
      <c r="J218" s="7"/>
      <c r="K218" s="18"/>
      <c r="P218" s="7"/>
      <c r="Q218" s="55"/>
      <c r="R218" s="55"/>
      <c r="S218" s="55"/>
      <c r="T218" s="57"/>
      <c r="U218" s="57"/>
      <c r="V218" s="63"/>
      <c r="W218" s="57"/>
      <c r="X218" s="57"/>
      <c r="Y218" s="57"/>
      <c r="Z218" s="57"/>
    </row>
    <row r="219" spans="1:26" ht="66" customHeight="1" x14ac:dyDescent="0.2">
      <c r="A219" s="55"/>
      <c r="B219" s="55"/>
      <c r="C219" s="55"/>
      <c r="D219" s="55"/>
      <c r="E219" s="16"/>
      <c r="F219" s="9"/>
      <c r="G219" s="9"/>
      <c r="H219" s="9"/>
      <c r="I219" s="9"/>
      <c r="J219" s="10"/>
      <c r="K219" s="16"/>
      <c r="L219" s="9"/>
      <c r="M219" s="9"/>
      <c r="N219" s="9"/>
      <c r="O219" s="9"/>
      <c r="P219" s="10"/>
      <c r="Q219" s="16"/>
      <c r="R219" s="9"/>
      <c r="S219" s="10"/>
      <c r="T219" s="55"/>
      <c r="U219" s="55"/>
      <c r="V219" s="59"/>
      <c r="W219" s="55"/>
      <c r="X219" s="55"/>
      <c r="Y219" s="55"/>
      <c r="Z219" s="55"/>
    </row>
    <row r="220" spans="1:26" x14ac:dyDescent="0.2">
      <c r="A220" s="54" t="s">
        <v>395</v>
      </c>
      <c r="B220" s="54" t="s">
        <v>27</v>
      </c>
      <c r="C220" s="54" t="s">
        <v>396</v>
      </c>
      <c r="D220" s="54" t="s">
        <v>397</v>
      </c>
      <c r="E220" s="15"/>
      <c r="F220" s="3"/>
      <c r="G220" s="3"/>
      <c r="H220" s="3"/>
      <c r="I220" s="3"/>
      <c r="J220" s="4"/>
      <c r="K220" s="15"/>
      <c r="L220" s="3"/>
      <c r="M220" s="3"/>
      <c r="N220" s="3"/>
      <c r="O220" s="3"/>
      <c r="P220" s="4"/>
      <c r="Q220" s="15"/>
      <c r="R220" s="3"/>
      <c r="S220" s="4"/>
      <c r="T220" s="56">
        <v>200510.6</v>
      </c>
      <c r="U220" s="56">
        <v>200509</v>
      </c>
      <c r="V220" s="58">
        <f>80710.9+216492.9</f>
        <v>297203.8</v>
      </c>
      <c r="W220" s="56">
        <f>222770.1+84476.9</f>
        <v>307247</v>
      </c>
      <c r="X220" s="56">
        <f>84476.9+222770.1</f>
        <v>307247</v>
      </c>
      <c r="Y220" s="56">
        <f>222770.1+84476.9</f>
        <v>307247</v>
      </c>
      <c r="Z220" s="54"/>
    </row>
    <row r="221" spans="1:26" ht="27" x14ac:dyDescent="0.2">
      <c r="A221" s="57"/>
      <c r="B221" s="57"/>
      <c r="C221" s="57"/>
      <c r="D221" s="57"/>
      <c r="E221" s="18"/>
      <c r="F221" s="60" t="s">
        <v>370</v>
      </c>
      <c r="G221" s="61"/>
      <c r="H221" s="60" t="s">
        <v>371</v>
      </c>
      <c r="I221" s="61"/>
      <c r="J221" s="19" t="s">
        <v>372</v>
      </c>
      <c r="K221" s="18"/>
      <c r="P221" s="7"/>
      <c r="Q221" s="18"/>
      <c r="S221" s="7"/>
      <c r="T221" s="57"/>
      <c r="U221" s="57"/>
      <c r="V221" s="63"/>
      <c r="W221" s="57"/>
      <c r="X221" s="57"/>
      <c r="Y221" s="57"/>
      <c r="Z221" s="57"/>
    </row>
    <row r="222" spans="1:26" ht="27" x14ac:dyDescent="0.2">
      <c r="A222" s="55"/>
      <c r="B222" s="55"/>
      <c r="C222" s="55"/>
      <c r="D222" s="55"/>
      <c r="E222" s="16"/>
      <c r="F222" s="60" t="s">
        <v>378</v>
      </c>
      <c r="G222" s="61"/>
      <c r="H222" s="60" t="s">
        <v>379</v>
      </c>
      <c r="I222" s="61"/>
      <c r="J222" s="19" t="s">
        <v>380</v>
      </c>
      <c r="K222" s="16"/>
      <c r="L222" s="9"/>
      <c r="M222" s="9"/>
      <c r="N222" s="9"/>
      <c r="O222" s="9"/>
      <c r="P222" s="10"/>
      <c r="Q222" s="16"/>
      <c r="R222" s="9"/>
      <c r="S222" s="10"/>
      <c r="T222" s="55"/>
      <c r="U222" s="55"/>
      <c r="V222" s="59"/>
      <c r="W222" s="55"/>
      <c r="X222" s="55"/>
      <c r="Y222" s="55"/>
      <c r="Z222" s="55"/>
    </row>
    <row r="223" spans="1:26" x14ac:dyDescent="0.2">
      <c r="A223" s="54" t="s">
        <v>398</v>
      </c>
      <c r="B223" s="54" t="s">
        <v>28</v>
      </c>
      <c r="C223" s="54" t="s">
        <v>399</v>
      </c>
      <c r="D223" s="54" t="s">
        <v>400</v>
      </c>
      <c r="E223" s="15"/>
      <c r="F223" s="3"/>
      <c r="G223" s="3"/>
      <c r="H223" s="3"/>
      <c r="I223" s="3"/>
      <c r="J223" s="4"/>
      <c r="K223" s="15"/>
      <c r="L223" s="54" t="s">
        <v>29</v>
      </c>
      <c r="M223" s="68"/>
      <c r="N223" s="67" t="s">
        <v>107</v>
      </c>
      <c r="O223" s="68"/>
      <c r="P223" s="67" t="s">
        <v>113</v>
      </c>
      <c r="Q223" s="15"/>
      <c r="R223" s="3"/>
      <c r="S223" s="4"/>
      <c r="T223" s="56">
        <v>3180.1</v>
      </c>
      <c r="U223" s="56">
        <v>3179</v>
      </c>
      <c r="V223" s="58">
        <v>3238.7</v>
      </c>
      <c r="W223" s="56">
        <v>3238.7</v>
      </c>
      <c r="X223" s="56">
        <v>3238.7</v>
      </c>
      <c r="Y223" s="56">
        <v>3238.7</v>
      </c>
      <c r="Z223" s="54"/>
    </row>
    <row r="224" spans="1:26" x14ac:dyDescent="0.2">
      <c r="A224" s="57"/>
      <c r="B224" s="57"/>
      <c r="C224" s="57"/>
      <c r="D224" s="57"/>
      <c r="E224" s="18"/>
      <c r="F224" s="60" t="s">
        <v>370</v>
      </c>
      <c r="G224" s="64"/>
      <c r="H224" s="60" t="s">
        <v>401</v>
      </c>
      <c r="I224" s="64"/>
      <c r="J224" s="60" t="s">
        <v>372</v>
      </c>
      <c r="K224" s="18"/>
      <c r="L224" s="69"/>
      <c r="M224" s="64"/>
      <c r="N224" s="66"/>
      <c r="O224" s="64"/>
      <c r="P224" s="64"/>
      <c r="Q224" s="18"/>
      <c r="S224" s="7"/>
      <c r="T224" s="57"/>
      <c r="U224" s="57"/>
      <c r="V224" s="63"/>
      <c r="W224" s="57"/>
      <c r="X224" s="57"/>
      <c r="Y224" s="57"/>
      <c r="Z224" s="57"/>
    </row>
    <row r="225" spans="1:26" x14ac:dyDescent="0.2">
      <c r="A225" s="57"/>
      <c r="B225" s="57"/>
      <c r="C225" s="57"/>
      <c r="D225" s="57"/>
      <c r="E225" s="18"/>
      <c r="F225" s="66"/>
      <c r="G225" s="64"/>
      <c r="H225" s="66"/>
      <c r="I225" s="64"/>
      <c r="J225" s="64"/>
      <c r="K225" s="18"/>
      <c r="L225" s="70"/>
      <c r="M225" s="61"/>
      <c r="N225" s="65"/>
      <c r="O225" s="61"/>
      <c r="P225" s="61"/>
      <c r="Q225" s="54" t="s">
        <v>30</v>
      </c>
      <c r="R225" s="54"/>
      <c r="S225" s="54" t="s">
        <v>544</v>
      </c>
      <c r="T225" s="57"/>
      <c r="U225" s="57"/>
      <c r="V225" s="63"/>
      <c r="W225" s="57"/>
      <c r="X225" s="57"/>
      <c r="Y225" s="57"/>
      <c r="Z225" s="57"/>
    </row>
    <row r="226" spans="1:26" ht="158.25" customHeight="1" x14ac:dyDescent="0.2">
      <c r="A226" s="57"/>
      <c r="B226" s="57"/>
      <c r="C226" s="57"/>
      <c r="D226" s="57"/>
      <c r="E226" s="18"/>
      <c r="F226" s="65"/>
      <c r="G226" s="61"/>
      <c r="H226" s="65"/>
      <c r="I226" s="61"/>
      <c r="J226" s="61"/>
      <c r="K226" s="18"/>
      <c r="P226" s="7"/>
      <c r="Q226" s="57"/>
      <c r="R226" s="57"/>
      <c r="S226" s="57"/>
      <c r="T226" s="57"/>
      <c r="U226" s="57"/>
      <c r="V226" s="63"/>
      <c r="W226" s="57"/>
      <c r="X226" s="57"/>
      <c r="Y226" s="57"/>
      <c r="Z226" s="57"/>
    </row>
    <row r="227" spans="1:26" x14ac:dyDescent="0.2">
      <c r="A227" s="57"/>
      <c r="B227" s="57"/>
      <c r="C227" s="57"/>
      <c r="D227" s="57"/>
      <c r="E227" s="18"/>
      <c r="F227" s="60" t="s">
        <v>370</v>
      </c>
      <c r="G227" s="64"/>
      <c r="H227" s="60" t="s">
        <v>402</v>
      </c>
      <c r="I227" s="64"/>
      <c r="J227" s="60" t="s">
        <v>372</v>
      </c>
      <c r="K227" s="18"/>
      <c r="P227" s="7"/>
      <c r="Q227" s="55"/>
      <c r="R227" s="55"/>
      <c r="S227" s="55"/>
      <c r="T227" s="57"/>
      <c r="U227" s="57"/>
      <c r="V227" s="63"/>
      <c r="W227" s="57"/>
      <c r="X227" s="57"/>
      <c r="Y227" s="57"/>
      <c r="Z227" s="57"/>
    </row>
    <row r="228" spans="1:26" x14ac:dyDescent="0.2">
      <c r="A228" s="55"/>
      <c r="B228" s="55"/>
      <c r="C228" s="55"/>
      <c r="D228" s="55"/>
      <c r="E228" s="16"/>
      <c r="F228" s="65"/>
      <c r="G228" s="61"/>
      <c r="H228" s="65"/>
      <c r="I228" s="61"/>
      <c r="J228" s="61"/>
      <c r="K228" s="16"/>
      <c r="L228" s="9"/>
      <c r="M228" s="9"/>
      <c r="N228" s="9"/>
      <c r="O228" s="9"/>
      <c r="P228" s="10"/>
      <c r="Q228" s="16"/>
      <c r="R228" s="9"/>
      <c r="S228" s="10"/>
      <c r="T228" s="55"/>
      <c r="U228" s="55"/>
      <c r="V228" s="59"/>
      <c r="W228" s="55"/>
      <c r="X228" s="55"/>
      <c r="Y228" s="55"/>
      <c r="Z228" s="55"/>
    </row>
    <row r="229" spans="1:26" x14ac:dyDescent="0.2">
      <c r="A229" s="54" t="s">
        <v>403</v>
      </c>
      <c r="B229" s="54" t="s">
        <v>31</v>
      </c>
      <c r="C229" s="54" t="s">
        <v>404</v>
      </c>
      <c r="D229" s="54" t="s">
        <v>391</v>
      </c>
      <c r="E229" s="15"/>
      <c r="F229" s="3"/>
      <c r="G229" s="3"/>
      <c r="H229" s="3"/>
      <c r="I229" s="3"/>
      <c r="J229" s="4"/>
      <c r="K229" s="15"/>
      <c r="L229" s="54" t="s">
        <v>32</v>
      </c>
      <c r="M229" s="68"/>
      <c r="N229" s="67" t="s">
        <v>107</v>
      </c>
      <c r="O229" s="68"/>
      <c r="P229" s="67" t="s">
        <v>196</v>
      </c>
      <c r="Q229" s="15"/>
      <c r="R229" s="3"/>
      <c r="S229" s="4"/>
      <c r="T229" s="56">
        <v>44080.800000000003</v>
      </c>
      <c r="U229" s="56">
        <v>44080.800000000003</v>
      </c>
      <c r="V229" s="58">
        <v>58601.7</v>
      </c>
      <c r="W229" s="56">
        <v>65771.600000000006</v>
      </c>
      <c r="X229" s="56">
        <v>14186</v>
      </c>
      <c r="Y229" s="56">
        <v>14186</v>
      </c>
      <c r="Z229" s="54"/>
    </row>
    <row r="230" spans="1:26" x14ac:dyDescent="0.2">
      <c r="A230" s="57"/>
      <c r="B230" s="57"/>
      <c r="C230" s="57"/>
      <c r="D230" s="57"/>
      <c r="E230" s="18"/>
      <c r="F230" s="60" t="s">
        <v>370</v>
      </c>
      <c r="G230" s="64"/>
      <c r="H230" s="60" t="s">
        <v>405</v>
      </c>
      <c r="I230" s="64"/>
      <c r="J230" s="60" t="s">
        <v>372</v>
      </c>
      <c r="K230" s="18"/>
      <c r="L230" s="69"/>
      <c r="M230" s="64"/>
      <c r="N230" s="66"/>
      <c r="O230" s="64"/>
      <c r="P230" s="64"/>
      <c r="Q230" s="18"/>
      <c r="S230" s="7"/>
      <c r="T230" s="57"/>
      <c r="U230" s="57"/>
      <c r="V230" s="63"/>
      <c r="W230" s="57"/>
      <c r="X230" s="57"/>
      <c r="Y230" s="57"/>
      <c r="Z230" s="57"/>
    </row>
    <row r="231" spans="1:26" x14ac:dyDescent="0.2">
      <c r="A231" s="57"/>
      <c r="B231" s="57"/>
      <c r="C231" s="57"/>
      <c r="D231" s="57"/>
      <c r="E231" s="18"/>
      <c r="F231" s="66"/>
      <c r="G231" s="64"/>
      <c r="H231" s="66"/>
      <c r="I231" s="64"/>
      <c r="J231" s="64"/>
      <c r="K231" s="18"/>
      <c r="L231" s="70"/>
      <c r="M231" s="61"/>
      <c r="N231" s="65"/>
      <c r="O231" s="61"/>
      <c r="P231" s="61"/>
      <c r="Q231" s="54" t="s">
        <v>33</v>
      </c>
      <c r="R231" s="54"/>
      <c r="S231" s="54" t="s">
        <v>406</v>
      </c>
      <c r="T231" s="57"/>
      <c r="U231" s="57"/>
      <c r="V231" s="63"/>
      <c r="W231" s="57"/>
      <c r="X231" s="57"/>
      <c r="Y231" s="57"/>
      <c r="Z231" s="57"/>
    </row>
    <row r="232" spans="1:26" ht="155.25" customHeight="1" x14ac:dyDescent="0.2">
      <c r="A232" s="57"/>
      <c r="B232" s="57"/>
      <c r="C232" s="57"/>
      <c r="D232" s="57"/>
      <c r="E232" s="18"/>
      <c r="F232" s="65"/>
      <c r="G232" s="61"/>
      <c r="H232" s="65"/>
      <c r="I232" s="61"/>
      <c r="J232" s="61"/>
      <c r="K232" s="18"/>
      <c r="L232" s="54" t="s">
        <v>407</v>
      </c>
      <c r="M232" s="68"/>
      <c r="N232" s="67" t="s">
        <v>408</v>
      </c>
      <c r="O232" s="68"/>
      <c r="P232" s="67" t="s">
        <v>409</v>
      </c>
      <c r="Q232" s="57"/>
      <c r="R232" s="57"/>
      <c r="S232" s="57"/>
      <c r="T232" s="57"/>
      <c r="U232" s="57"/>
      <c r="V232" s="63"/>
      <c r="W232" s="57"/>
      <c r="X232" s="57"/>
      <c r="Y232" s="57"/>
      <c r="Z232" s="57"/>
    </row>
    <row r="233" spans="1:26" x14ac:dyDescent="0.2">
      <c r="A233" s="57"/>
      <c r="B233" s="57"/>
      <c r="C233" s="57"/>
      <c r="D233" s="57"/>
      <c r="E233" s="18"/>
      <c r="F233" s="60" t="s">
        <v>410</v>
      </c>
      <c r="G233" s="64"/>
      <c r="H233" s="60" t="s">
        <v>411</v>
      </c>
      <c r="I233" s="64"/>
      <c r="J233" s="60" t="s">
        <v>412</v>
      </c>
      <c r="K233" s="18"/>
      <c r="L233" s="69"/>
      <c r="M233" s="64"/>
      <c r="N233" s="66"/>
      <c r="O233" s="64"/>
      <c r="P233" s="64"/>
      <c r="Q233" s="55"/>
      <c r="R233" s="55"/>
      <c r="S233" s="55"/>
      <c r="T233" s="57"/>
      <c r="U233" s="57"/>
      <c r="V233" s="63"/>
      <c r="W233" s="57"/>
      <c r="X233" s="57"/>
      <c r="Y233" s="57"/>
      <c r="Z233" s="57"/>
    </row>
    <row r="234" spans="1:26" x14ac:dyDescent="0.2">
      <c r="A234" s="57"/>
      <c r="B234" s="57"/>
      <c r="C234" s="57"/>
      <c r="D234" s="57"/>
      <c r="E234" s="18"/>
      <c r="F234" s="65"/>
      <c r="G234" s="61"/>
      <c r="H234" s="65"/>
      <c r="I234" s="61"/>
      <c r="J234" s="61"/>
      <c r="K234" s="18"/>
      <c r="L234" s="69"/>
      <c r="M234" s="64"/>
      <c r="N234" s="66"/>
      <c r="O234" s="64"/>
      <c r="P234" s="64"/>
      <c r="Q234" s="18"/>
      <c r="S234" s="7"/>
      <c r="T234" s="57"/>
      <c r="U234" s="57"/>
      <c r="V234" s="63"/>
      <c r="W234" s="57"/>
      <c r="X234" s="57"/>
      <c r="Y234" s="57"/>
      <c r="Z234" s="57"/>
    </row>
    <row r="235" spans="1:26" x14ac:dyDescent="0.2">
      <c r="A235" s="55"/>
      <c r="B235" s="55"/>
      <c r="C235" s="55"/>
      <c r="D235" s="55"/>
      <c r="E235" s="16"/>
      <c r="F235" s="9"/>
      <c r="G235" s="9"/>
      <c r="H235" s="9"/>
      <c r="I235" s="9"/>
      <c r="J235" s="10"/>
      <c r="K235" s="16"/>
      <c r="L235" s="70"/>
      <c r="M235" s="61"/>
      <c r="N235" s="65"/>
      <c r="O235" s="61"/>
      <c r="P235" s="61"/>
      <c r="Q235" s="16"/>
      <c r="R235" s="9"/>
      <c r="S235" s="10"/>
      <c r="T235" s="55"/>
      <c r="U235" s="55"/>
      <c r="V235" s="59"/>
      <c r="W235" s="55"/>
      <c r="X235" s="55"/>
      <c r="Y235" s="55"/>
      <c r="Z235" s="55"/>
    </row>
    <row r="236" spans="1:26" x14ac:dyDescent="0.2">
      <c r="A236" s="54" t="s">
        <v>417</v>
      </c>
      <c r="B236" s="54" t="s">
        <v>34</v>
      </c>
      <c r="C236" s="54" t="s">
        <v>418</v>
      </c>
      <c r="D236" s="54" t="s">
        <v>369</v>
      </c>
      <c r="E236" s="15"/>
      <c r="F236" s="3"/>
      <c r="G236" s="3"/>
      <c r="H236" s="3"/>
      <c r="I236" s="3"/>
      <c r="J236" s="4"/>
      <c r="K236" s="15"/>
      <c r="L236" s="54" t="s">
        <v>419</v>
      </c>
      <c r="M236" s="68"/>
      <c r="N236" s="67" t="s">
        <v>107</v>
      </c>
      <c r="O236" s="68"/>
      <c r="P236" s="67" t="s">
        <v>420</v>
      </c>
      <c r="Q236" s="15"/>
      <c r="R236" s="3"/>
      <c r="S236" s="4"/>
      <c r="T236" s="56">
        <v>173.8</v>
      </c>
      <c r="U236" s="56">
        <v>173.8</v>
      </c>
      <c r="V236" s="58">
        <v>189.3</v>
      </c>
      <c r="W236" s="62">
        <v>189.3</v>
      </c>
      <c r="X236" s="62">
        <v>189.3</v>
      </c>
      <c r="Y236" s="62">
        <v>189.3</v>
      </c>
      <c r="Z236" s="54"/>
    </row>
    <row r="237" spans="1:26" x14ac:dyDescent="0.2">
      <c r="A237" s="57"/>
      <c r="B237" s="57"/>
      <c r="C237" s="57"/>
      <c r="D237" s="57"/>
      <c r="E237" s="18"/>
      <c r="F237" s="60" t="s">
        <v>370</v>
      </c>
      <c r="G237" s="64"/>
      <c r="H237" s="60" t="s">
        <v>415</v>
      </c>
      <c r="I237" s="64"/>
      <c r="J237" s="60" t="s">
        <v>372</v>
      </c>
      <c r="K237" s="18"/>
      <c r="L237" s="69"/>
      <c r="M237" s="64"/>
      <c r="N237" s="66"/>
      <c r="O237" s="64"/>
      <c r="P237" s="64"/>
      <c r="Q237" s="18"/>
      <c r="S237" s="7"/>
      <c r="T237" s="57"/>
      <c r="U237" s="57"/>
      <c r="V237" s="63"/>
      <c r="W237" s="57"/>
      <c r="X237" s="57"/>
      <c r="Y237" s="57"/>
      <c r="Z237" s="57"/>
    </row>
    <row r="238" spans="1:26" x14ac:dyDescent="0.2">
      <c r="A238" s="57"/>
      <c r="B238" s="57"/>
      <c r="C238" s="57"/>
      <c r="D238" s="57"/>
      <c r="E238" s="18"/>
      <c r="F238" s="66"/>
      <c r="G238" s="64"/>
      <c r="H238" s="66"/>
      <c r="I238" s="64"/>
      <c r="J238" s="64"/>
      <c r="K238" s="18"/>
      <c r="L238" s="70"/>
      <c r="M238" s="61"/>
      <c r="N238" s="65"/>
      <c r="O238" s="61"/>
      <c r="P238" s="61"/>
      <c r="Q238" s="75" t="s">
        <v>520</v>
      </c>
      <c r="R238" s="54"/>
      <c r="S238" s="54" t="s">
        <v>521</v>
      </c>
      <c r="T238" s="57"/>
      <c r="U238" s="57"/>
      <c r="V238" s="63"/>
      <c r="W238" s="57"/>
      <c r="X238" s="57"/>
      <c r="Y238" s="57"/>
      <c r="Z238" s="57"/>
    </row>
    <row r="239" spans="1:26" ht="101.25" customHeight="1" x14ac:dyDescent="0.2">
      <c r="A239" s="57"/>
      <c r="B239" s="57"/>
      <c r="C239" s="57"/>
      <c r="D239" s="57"/>
      <c r="E239" s="18"/>
      <c r="F239" s="65"/>
      <c r="G239" s="61"/>
      <c r="H239" s="65"/>
      <c r="I239" s="61"/>
      <c r="J239" s="61"/>
      <c r="K239" s="18"/>
      <c r="L239" s="54" t="s">
        <v>413</v>
      </c>
      <c r="M239" s="68"/>
      <c r="N239" s="67" t="s">
        <v>421</v>
      </c>
      <c r="O239" s="68"/>
      <c r="P239" s="67" t="s">
        <v>414</v>
      </c>
      <c r="Q239" s="76"/>
      <c r="R239" s="57"/>
      <c r="S239" s="57"/>
      <c r="T239" s="57"/>
      <c r="U239" s="57"/>
      <c r="V239" s="63"/>
      <c r="W239" s="57"/>
      <c r="X239" s="57"/>
      <c r="Y239" s="57"/>
      <c r="Z239" s="57"/>
    </row>
    <row r="240" spans="1:26" x14ac:dyDescent="0.2">
      <c r="A240" s="57"/>
      <c r="B240" s="57"/>
      <c r="C240" s="57"/>
      <c r="D240" s="57"/>
      <c r="E240" s="18"/>
      <c r="J240" s="7"/>
      <c r="K240" s="18"/>
      <c r="L240" s="69"/>
      <c r="M240" s="64"/>
      <c r="N240" s="66"/>
      <c r="O240" s="64"/>
      <c r="P240" s="64"/>
      <c r="Q240" s="77"/>
      <c r="R240" s="55"/>
      <c r="S240" s="55"/>
      <c r="T240" s="57"/>
      <c r="U240" s="57"/>
      <c r="V240" s="63"/>
      <c r="W240" s="57"/>
      <c r="X240" s="57"/>
      <c r="Y240" s="57"/>
      <c r="Z240" s="57"/>
    </row>
    <row r="241" spans="1:26" x14ac:dyDescent="0.2">
      <c r="A241" s="55"/>
      <c r="B241" s="55"/>
      <c r="C241" s="55"/>
      <c r="D241" s="55"/>
      <c r="E241" s="16"/>
      <c r="F241" s="9"/>
      <c r="G241" s="9"/>
      <c r="H241" s="9"/>
      <c r="I241" s="9"/>
      <c r="J241" s="10"/>
      <c r="K241" s="16"/>
      <c r="L241" s="70"/>
      <c r="M241" s="61"/>
      <c r="N241" s="65"/>
      <c r="O241" s="61"/>
      <c r="P241" s="61"/>
      <c r="Q241" s="16"/>
      <c r="R241" s="9"/>
      <c r="S241" s="10"/>
      <c r="T241" s="55"/>
      <c r="U241" s="55"/>
      <c r="V241" s="59"/>
      <c r="W241" s="55"/>
      <c r="X241" s="55"/>
      <c r="Y241" s="55"/>
      <c r="Z241" s="55"/>
    </row>
    <row r="242" spans="1:26" x14ac:dyDescent="0.2">
      <c r="A242" s="54" t="s">
        <v>422</v>
      </c>
      <c r="B242" s="54" t="s">
        <v>35</v>
      </c>
      <c r="C242" s="54" t="s">
        <v>423</v>
      </c>
      <c r="D242" s="54" t="s">
        <v>424</v>
      </c>
      <c r="E242" s="15"/>
      <c r="F242" s="3"/>
      <c r="G242" s="3"/>
      <c r="H242" s="3"/>
      <c r="I242" s="3"/>
      <c r="J242" s="4"/>
      <c r="K242" s="15"/>
      <c r="L242" s="54" t="s">
        <v>413</v>
      </c>
      <c r="M242" s="68"/>
      <c r="N242" s="67" t="s">
        <v>425</v>
      </c>
      <c r="O242" s="68"/>
      <c r="P242" s="67" t="s">
        <v>414</v>
      </c>
      <c r="Q242" s="15"/>
      <c r="R242" s="3"/>
      <c r="S242" s="4"/>
      <c r="T242" s="56">
        <v>56857.8</v>
      </c>
      <c r="U242" s="56">
        <v>56857.8</v>
      </c>
      <c r="V242" s="58">
        <v>56992.6</v>
      </c>
      <c r="W242" s="56">
        <v>56497.599999999999</v>
      </c>
      <c r="X242" s="56">
        <v>56497.599999999999</v>
      </c>
      <c r="Y242" s="56">
        <v>56497.599999999999</v>
      </c>
      <c r="Z242" s="54"/>
    </row>
    <row r="243" spans="1:26" x14ac:dyDescent="0.2">
      <c r="A243" s="57"/>
      <c r="B243" s="57"/>
      <c r="C243" s="57"/>
      <c r="D243" s="57"/>
      <c r="E243" s="18"/>
      <c r="F243" s="60" t="s">
        <v>370</v>
      </c>
      <c r="G243" s="64"/>
      <c r="H243" s="60" t="s">
        <v>426</v>
      </c>
      <c r="I243" s="64"/>
      <c r="J243" s="60" t="s">
        <v>372</v>
      </c>
      <c r="K243" s="18"/>
      <c r="L243" s="69"/>
      <c r="M243" s="64"/>
      <c r="N243" s="66"/>
      <c r="O243" s="64"/>
      <c r="P243" s="64"/>
      <c r="Q243" s="18"/>
      <c r="S243" s="7"/>
      <c r="T243" s="57"/>
      <c r="U243" s="57"/>
      <c r="V243" s="63"/>
      <c r="W243" s="57"/>
      <c r="X243" s="57"/>
      <c r="Y243" s="57"/>
      <c r="Z243" s="57"/>
    </row>
    <row r="244" spans="1:26" x14ac:dyDescent="0.2">
      <c r="A244" s="57"/>
      <c r="B244" s="57"/>
      <c r="C244" s="57"/>
      <c r="D244" s="57"/>
      <c r="E244" s="18"/>
      <c r="F244" s="66"/>
      <c r="G244" s="64"/>
      <c r="H244" s="66"/>
      <c r="I244" s="64"/>
      <c r="J244" s="64"/>
      <c r="K244" s="18"/>
      <c r="L244" s="70"/>
      <c r="M244" s="61"/>
      <c r="N244" s="65"/>
      <c r="O244" s="61"/>
      <c r="P244" s="61"/>
      <c r="Q244" s="75" t="s">
        <v>545</v>
      </c>
      <c r="R244" s="75"/>
      <c r="S244" s="75" t="s">
        <v>546</v>
      </c>
      <c r="T244" s="57"/>
      <c r="U244" s="57"/>
      <c r="V244" s="63"/>
      <c r="W244" s="57"/>
      <c r="X244" s="57"/>
      <c r="Y244" s="57"/>
      <c r="Z244" s="57"/>
    </row>
    <row r="245" spans="1:26" x14ac:dyDescent="0.2">
      <c r="A245" s="57"/>
      <c r="B245" s="57"/>
      <c r="C245" s="57"/>
      <c r="D245" s="57"/>
      <c r="E245" s="18"/>
      <c r="F245" s="65"/>
      <c r="G245" s="61"/>
      <c r="H245" s="65"/>
      <c r="I245" s="61"/>
      <c r="J245" s="61"/>
      <c r="K245" s="18"/>
      <c r="P245" s="7"/>
      <c r="Q245" s="76"/>
      <c r="R245" s="76"/>
      <c r="S245" s="76"/>
      <c r="T245" s="57"/>
      <c r="U245" s="57"/>
      <c r="V245" s="63"/>
      <c r="W245" s="57"/>
      <c r="X245" s="57"/>
      <c r="Y245" s="57"/>
      <c r="Z245" s="57"/>
    </row>
    <row r="246" spans="1:26" ht="74.25" customHeight="1" x14ac:dyDescent="0.2">
      <c r="A246" s="57"/>
      <c r="B246" s="57"/>
      <c r="C246" s="57"/>
      <c r="D246" s="57"/>
      <c r="E246" s="18"/>
      <c r="J246" s="7"/>
      <c r="K246" s="18"/>
      <c r="P246" s="7"/>
      <c r="Q246" s="77"/>
      <c r="R246" s="77"/>
      <c r="S246" s="77"/>
      <c r="T246" s="57"/>
      <c r="U246" s="57"/>
      <c r="V246" s="63"/>
      <c r="W246" s="57"/>
      <c r="X246" s="57"/>
      <c r="Y246" s="57"/>
      <c r="Z246" s="57"/>
    </row>
    <row r="247" spans="1:26" x14ac:dyDescent="0.2">
      <c r="A247" s="55"/>
      <c r="B247" s="55"/>
      <c r="C247" s="55"/>
      <c r="D247" s="55"/>
      <c r="E247" s="16"/>
      <c r="F247" s="9"/>
      <c r="G247" s="9"/>
      <c r="H247" s="9"/>
      <c r="I247" s="9"/>
      <c r="J247" s="10"/>
      <c r="K247" s="16"/>
      <c r="L247" s="9"/>
      <c r="M247" s="9"/>
      <c r="N247" s="9"/>
      <c r="O247" s="9"/>
      <c r="P247" s="10"/>
      <c r="Q247" s="16"/>
      <c r="R247" s="9"/>
      <c r="S247" s="10"/>
      <c r="T247" s="55"/>
      <c r="U247" s="55"/>
      <c r="V247" s="59"/>
      <c r="W247" s="55"/>
      <c r="X247" s="55"/>
      <c r="Y247" s="55"/>
      <c r="Z247" s="55"/>
    </row>
    <row r="248" spans="1:26" x14ac:dyDescent="0.2">
      <c r="A248" s="54" t="s">
        <v>427</v>
      </c>
      <c r="B248" s="54" t="s">
        <v>36</v>
      </c>
      <c r="C248" s="54" t="s">
        <v>428</v>
      </c>
      <c r="D248" s="54" t="s">
        <v>429</v>
      </c>
      <c r="E248" s="15"/>
      <c r="F248" s="3"/>
      <c r="G248" s="3"/>
      <c r="H248" s="3"/>
      <c r="I248" s="3"/>
      <c r="J248" s="4"/>
      <c r="K248" s="15"/>
      <c r="L248" s="54" t="s">
        <v>37</v>
      </c>
      <c r="M248" s="68"/>
      <c r="N248" s="67" t="s">
        <v>107</v>
      </c>
      <c r="O248" s="68"/>
      <c r="P248" s="67" t="s">
        <v>182</v>
      </c>
      <c r="Q248" s="15"/>
      <c r="R248" s="3"/>
      <c r="S248" s="4"/>
      <c r="T248" s="56">
        <v>32370.3</v>
      </c>
      <c r="U248" s="56">
        <v>32369.599999999999</v>
      </c>
      <c r="V248" s="58">
        <v>33190.800000000003</v>
      </c>
      <c r="W248" s="56">
        <v>33190.800000000003</v>
      </c>
      <c r="X248" s="56">
        <v>33190.800000000003</v>
      </c>
      <c r="Y248" s="56">
        <v>33190.800000000003</v>
      </c>
      <c r="Z248" s="54"/>
    </row>
    <row r="249" spans="1:26" x14ac:dyDescent="0.2">
      <c r="A249" s="57"/>
      <c r="B249" s="57"/>
      <c r="C249" s="57"/>
      <c r="D249" s="57"/>
      <c r="E249" s="18"/>
      <c r="F249" s="60" t="s">
        <v>370</v>
      </c>
      <c r="G249" s="64"/>
      <c r="H249" s="60" t="s">
        <v>426</v>
      </c>
      <c r="I249" s="64"/>
      <c r="J249" s="60" t="s">
        <v>372</v>
      </c>
      <c r="K249" s="18"/>
      <c r="L249" s="69"/>
      <c r="M249" s="64"/>
      <c r="N249" s="66"/>
      <c r="O249" s="64"/>
      <c r="P249" s="64"/>
      <c r="Q249" s="18"/>
      <c r="S249" s="7"/>
      <c r="T249" s="57"/>
      <c r="U249" s="57"/>
      <c r="V249" s="63"/>
      <c r="W249" s="57"/>
      <c r="X249" s="57"/>
      <c r="Y249" s="57"/>
      <c r="Z249" s="57"/>
    </row>
    <row r="250" spans="1:26" x14ac:dyDescent="0.2">
      <c r="A250" s="57"/>
      <c r="B250" s="57"/>
      <c r="C250" s="57"/>
      <c r="D250" s="57"/>
      <c r="E250" s="18"/>
      <c r="F250" s="66"/>
      <c r="G250" s="64"/>
      <c r="H250" s="66"/>
      <c r="I250" s="64"/>
      <c r="J250" s="64"/>
      <c r="K250" s="18"/>
      <c r="L250" s="70"/>
      <c r="M250" s="61"/>
      <c r="N250" s="65"/>
      <c r="O250" s="61"/>
      <c r="P250" s="61"/>
      <c r="Q250" s="78" t="s">
        <v>430</v>
      </c>
      <c r="R250" s="54"/>
      <c r="S250" s="54" t="s">
        <v>431</v>
      </c>
      <c r="T250" s="57"/>
      <c r="U250" s="57"/>
      <c r="V250" s="63"/>
      <c r="W250" s="57"/>
      <c r="X250" s="57"/>
      <c r="Y250" s="57"/>
      <c r="Z250" s="57"/>
    </row>
    <row r="251" spans="1:26" ht="69.75" customHeight="1" x14ac:dyDescent="0.2">
      <c r="A251" s="57"/>
      <c r="B251" s="57"/>
      <c r="C251" s="57"/>
      <c r="D251" s="57"/>
      <c r="E251" s="18"/>
      <c r="F251" s="65"/>
      <c r="G251" s="61"/>
      <c r="H251" s="65"/>
      <c r="I251" s="61"/>
      <c r="J251" s="61"/>
      <c r="K251" s="18"/>
      <c r="P251" s="7"/>
      <c r="Q251" s="79"/>
      <c r="R251" s="57"/>
      <c r="S251" s="57"/>
      <c r="T251" s="57"/>
      <c r="U251" s="57"/>
      <c r="V251" s="63"/>
      <c r="W251" s="57"/>
      <c r="X251" s="57"/>
      <c r="Y251" s="57"/>
      <c r="Z251" s="57"/>
    </row>
    <row r="252" spans="1:26" x14ac:dyDescent="0.2">
      <c r="A252" s="57"/>
      <c r="B252" s="57"/>
      <c r="C252" s="57"/>
      <c r="D252" s="57"/>
      <c r="E252" s="18"/>
      <c r="J252" s="7"/>
      <c r="K252" s="18"/>
      <c r="P252" s="7"/>
      <c r="Q252" s="80"/>
      <c r="R252" s="55"/>
      <c r="S252" s="55"/>
      <c r="T252" s="57"/>
      <c r="U252" s="57"/>
      <c r="V252" s="63"/>
      <c r="W252" s="57"/>
      <c r="X252" s="57"/>
      <c r="Y252" s="57"/>
      <c r="Z252" s="57"/>
    </row>
    <row r="253" spans="1:26" x14ac:dyDescent="0.2">
      <c r="A253" s="55"/>
      <c r="B253" s="55"/>
      <c r="C253" s="55"/>
      <c r="D253" s="55"/>
      <c r="E253" s="16"/>
      <c r="F253" s="9"/>
      <c r="G253" s="9"/>
      <c r="H253" s="9"/>
      <c r="I253" s="9"/>
      <c r="J253" s="10"/>
      <c r="K253" s="16"/>
      <c r="L253" s="9"/>
      <c r="M253" s="9"/>
      <c r="N253" s="9"/>
      <c r="O253" s="9"/>
      <c r="P253" s="10"/>
      <c r="Q253" s="16"/>
      <c r="R253" s="9"/>
      <c r="S253" s="10"/>
      <c r="T253" s="55"/>
      <c r="U253" s="55"/>
      <c r="V253" s="59"/>
      <c r="W253" s="55"/>
      <c r="X253" s="55"/>
      <c r="Y253" s="55"/>
      <c r="Z253" s="55"/>
    </row>
    <row r="254" spans="1:26" x14ac:dyDescent="0.2">
      <c r="A254" s="54" t="s">
        <v>432</v>
      </c>
      <c r="B254" s="54" t="s">
        <v>38</v>
      </c>
      <c r="C254" s="54" t="s">
        <v>433</v>
      </c>
      <c r="D254" s="54" t="s">
        <v>177</v>
      </c>
      <c r="E254" s="15"/>
      <c r="F254" s="3"/>
      <c r="G254" s="3"/>
      <c r="H254" s="3"/>
      <c r="I254" s="3"/>
      <c r="J254" s="4"/>
      <c r="K254" s="15"/>
      <c r="L254" s="54" t="s">
        <v>39</v>
      </c>
      <c r="M254" s="68"/>
      <c r="N254" s="67" t="s">
        <v>107</v>
      </c>
      <c r="O254" s="68"/>
      <c r="P254" s="67" t="s">
        <v>434</v>
      </c>
      <c r="Q254" s="15"/>
      <c r="R254" s="3"/>
      <c r="S254" s="4"/>
      <c r="T254" s="56">
        <v>164551.9</v>
      </c>
      <c r="U254" s="56">
        <v>147470.9</v>
      </c>
      <c r="V254" s="58">
        <v>153495.29999999999</v>
      </c>
      <c r="W254" s="56">
        <v>122249.5</v>
      </c>
      <c r="X254" s="56">
        <v>122249.5</v>
      </c>
      <c r="Y254" s="56">
        <v>122249.5</v>
      </c>
      <c r="Z254" s="54"/>
    </row>
    <row r="255" spans="1:26" x14ac:dyDescent="0.2">
      <c r="A255" s="57"/>
      <c r="B255" s="57"/>
      <c r="C255" s="57"/>
      <c r="D255" s="57"/>
      <c r="E255" s="18"/>
      <c r="F255" s="60" t="s">
        <v>370</v>
      </c>
      <c r="G255" s="64"/>
      <c r="H255" s="60" t="s">
        <v>401</v>
      </c>
      <c r="I255" s="64"/>
      <c r="J255" s="60" t="s">
        <v>372</v>
      </c>
      <c r="K255" s="18"/>
      <c r="L255" s="69"/>
      <c r="M255" s="64"/>
      <c r="N255" s="66"/>
      <c r="O255" s="64"/>
      <c r="P255" s="64"/>
      <c r="Q255" s="18"/>
      <c r="S255" s="7"/>
      <c r="T255" s="57"/>
      <c r="U255" s="57"/>
      <c r="V255" s="63"/>
      <c r="W255" s="57"/>
      <c r="X255" s="57"/>
      <c r="Y255" s="57"/>
      <c r="Z255" s="57"/>
    </row>
    <row r="256" spans="1:26" x14ac:dyDescent="0.2">
      <c r="A256" s="57"/>
      <c r="B256" s="57"/>
      <c r="C256" s="57"/>
      <c r="D256" s="57"/>
      <c r="E256" s="18"/>
      <c r="F256" s="66"/>
      <c r="G256" s="64"/>
      <c r="H256" s="66"/>
      <c r="I256" s="64"/>
      <c r="J256" s="64"/>
      <c r="K256" s="18"/>
      <c r="L256" s="70"/>
      <c r="M256" s="61"/>
      <c r="N256" s="65"/>
      <c r="O256" s="61"/>
      <c r="P256" s="61"/>
      <c r="Q256" s="75" t="s">
        <v>547</v>
      </c>
      <c r="R256" s="54"/>
      <c r="S256" s="54" t="s">
        <v>548</v>
      </c>
      <c r="T256" s="57"/>
      <c r="U256" s="57"/>
      <c r="V256" s="63"/>
      <c r="W256" s="57"/>
      <c r="X256" s="57"/>
      <c r="Y256" s="57"/>
      <c r="Z256" s="57"/>
    </row>
    <row r="257" spans="1:26" ht="102" customHeight="1" x14ac:dyDescent="0.2">
      <c r="A257" s="57"/>
      <c r="B257" s="57"/>
      <c r="C257" s="57"/>
      <c r="D257" s="57"/>
      <c r="E257" s="18"/>
      <c r="F257" s="65"/>
      <c r="G257" s="61"/>
      <c r="H257" s="65"/>
      <c r="I257" s="61"/>
      <c r="J257" s="61"/>
      <c r="K257" s="18"/>
      <c r="P257" s="7"/>
      <c r="Q257" s="76"/>
      <c r="R257" s="57"/>
      <c r="S257" s="57"/>
      <c r="T257" s="57"/>
      <c r="U257" s="57"/>
      <c r="V257" s="63"/>
      <c r="W257" s="57"/>
      <c r="X257" s="57"/>
      <c r="Y257" s="57"/>
      <c r="Z257" s="57"/>
    </row>
    <row r="258" spans="1:26" ht="21.75" customHeight="1" x14ac:dyDescent="0.2">
      <c r="A258" s="57"/>
      <c r="B258" s="57"/>
      <c r="C258" s="57"/>
      <c r="D258" s="57"/>
      <c r="E258" s="18"/>
      <c r="J258" s="7"/>
      <c r="K258" s="18"/>
      <c r="P258" s="7"/>
      <c r="Q258" s="77"/>
      <c r="R258" s="55"/>
      <c r="S258" s="55"/>
      <c r="T258" s="57"/>
      <c r="U258" s="57"/>
      <c r="V258" s="63"/>
      <c r="W258" s="57"/>
      <c r="X258" s="57"/>
      <c r="Y258" s="57"/>
      <c r="Z258" s="57"/>
    </row>
    <row r="259" spans="1:26" x14ac:dyDescent="0.2">
      <c r="A259" s="55"/>
      <c r="B259" s="55"/>
      <c r="C259" s="55"/>
      <c r="D259" s="55"/>
      <c r="E259" s="16"/>
      <c r="F259" s="9"/>
      <c r="G259" s="9"/>
      <c r="H259" s="9"/>
      <c r="I259" s="9"/>
      <c r="J259" s="10"/>
      <c r="K259" s="16"/>
      <c r="L259" s="9"/>
      <c r="M259" s="9"/>
      <c r="N259" s="9"/>
      <c r="O259" s="9"/>
      <c r="P259" s="10"/>
      <c r="Q259" s="16"/>
      <c r="R259" s="9"/>
      <c r="S259" s="10"/>
      <c r="T259" s="55"/>
      <c r="U259" s="55"/>
      <c r="V259" s="59"/>
      <c r="W259" s="55"/>
      <c r="X259" s="55"/>
      <c r="Y259" s="55"/>
      <c r="Z259" s="55"/>
    </row>
    <row r="260" spans="1:26" x14ac:dyDescent="0.2">
      <c r="A260" s="54" t="s">
        <v>435</v>
      </c>
      <c r="B260" s="54" t="s">
        <v>436</v>
      </c>
      <c r="C260" s="54" t="s">
        <v>437</v>
      </c>
      <c r="D260" s="54" t="s">
        <v>158</v>
      </c>
      <c r="E260" s="15"/>
      <c r="F260" s="3"/>
      <c r="G260" s="3"/>
      <c r="H260" s="3"/>
      <c r="I260" s="3"/>
      <c r="J260" s="4"/>
      <c r="K260" s="15"/>
      <c r="L260" s="54" t="s">
        <v>438</v>
      </c>
      <c r="M260" s="68"/>
      <c r="N260" s="67" t="s">
        <v>107</v>
      </c>
      <c r="O260" s="68"/>
      <c r="P260" s="67" t="s">
        <v>439</v>
      </c>
      <c r="Q260" s="15"/>
      <c r="R260" s="3"/>
      <c r="S260" s="4"/>
      <c r="T260" s="56">
        <v>203.8</v>
      </c>
      <c r="U260" s="56">
        <v>203.8</v>
      </c>
      <c r="V260" s="58">
        <v>205.6</v>
      </c>
      <c r="W260" s="56">
        <v>224.8</v>
      </c>
      <c r="X260" s="56">
        <v>224.8</v>
      </c>
      <c r="Y260" s="56">
        <v>224.8</v>
      </c>
      <c r="Z260" s="54"/>
    </row>
    <row r="261" spans="1:26" x14ac:dyDescent="0.2">
      <c r="A261" s="57"/>
      <c r="B261" s="57"/>
      <c r="C261" s="57"/>
      <c r="D261" s="57"/>
      <c r="E261" s="18"/>
      <c r="F261" s="60" t="s">
        <v>440</v>
      </c>
      <c r="G261" s="64"/>
      <c r="H261" s="60" t="s">
        <v>416</v>
      </c>
      <c r="I261" s="64"/>
      <c r="J261" s="60" t="s">
        <v>441</v>
      </c>
      <c r="K261" s="18"/>
      <c r="L261" s="69"/>
      <c r="M261" s="64"/>
      <c r="N261" s="66"/>
      <c r="O261" s="64"/>
      <c r="P261" s="64"/>
      <c r="Q261" s="18"/>
      <c r="S261" s="7"/>
      <c r="T261" s="57"/>
      <c r="U261" s="57"/>
      <c r="V261" s="63"/>
      <c r="W261" s="57"/>
      <c r="X261" s="57"/>
      <c r="Y261" s="57"/>
      <c r="Z261" s="57"/>
    </row>
    <row r="262" spans="1:26" x14ac:dyDescent="0.2">
      <c r="A262" s="57"/>
      <c r="B262" s="57"/>
      <c r="C262" s="57"/>
      <c r="D262" s="57"/>
      <c r="E262" s="18"/>
      <c r="F262" s="66"/>
      <c r="G262" s="64"/>
      <c r="H262" s="66"/>
      <c r="I262" s="64"/>
      <c r="J262" s="64"/>
      <c r="K262" s="18"/>
      <c r="L262" s="70"/>
      <c r="M262" s="61"/>
      <c r="N262" s="65"/>
      <c r="O262" s="61"/>
      <c r="P262" s="61"/>
      <c r="Q262" s="54" t="s">
        <v>13</v>
      </c>
      <c r="R262" s="54"/>
      <c r="S262" s="54" t="s">
        <v>309</v>
      </c>
      <c r="T262" s="57"/>
      <c r="U262" s="57"/>
      <c r="V262" s="63"/>
      <c r="W262" s="57"/>
      <c r="X262" s="57"/>
      <c r="Y262" s="57"/>
      <c r="Z262" s="57"/>
    </row>
    <row r="263" spans="1:26" ht="150.75" customHeight="1" x14ac:dyDescent="0.2">
      <c r="A263" s="57"/>
      <c r="B263" s="57"/>
      <c r="C263" s="57"/>
      <c r="D263" s="57"/>
      <c r="E263" s="18"/>
      <c r="F263" s="65"/>
      <c r="G263" s="61"/>
      <c r="H263" s="65"/>
      <c r="I263" s="61"/>
      <c r="J263" s="61"/>
      <c r="K263" s="18"/>
      <c r="P263" s="7"/>
      <c r="Q263" s="57"/>
      <c r="R263" s="57"/>
      <c r="S263" s="57"/>
      <c r="T263" s="57"/>
      <c r="U263" s="57"/>
      <c r="V263" s="63"/>
      <c r="W263" s="57"/>
      <c r="X263" s="57"/>
      <c r="Y263" s="57"/>
      <c r="Z263" s="57"/>
    </row>
    <row r="264" spans="1:26" x14ac:dyDescent="0.2">
      <c r="A264" s="57"/>
      <c r="B264" s="57"/>
      <c r="C264" s="57"/>
      <c r="D264" s="57"/>
      <c r="E264" s="18"/>
      <c r="J264" s="7"/>
      <c r="K264" s="18"/>
      <c r="P264" s="7"/>
      <c r="Q264" s="55"/>
      <c r="R264" s="55"/>
      <c r="S264" s="55"/>
      <c r="T264" s="57"/>
      <c r="U264" s="57"/>
      <c r="V264" s="63"/>
      <c r="W264" s="57"/>
      <c r="X264" s="57"/>
      <c r="Y264" s="57"/>
      <c r="Z264" s="57"/>
    </row>
    <row r="265" spans="1:26" x14ac:dyDescent="0.2">
      <c r="A265" s="55"/>
      <c r="B265" s="55"/>
      <c r="C265" s="55"/>
      <c r="D265" s="55"/>
      <c r="E265" s="16"/>
      <c r="F265" s="9"/>
      <c r="G265" s="9"/>
      <c r="H265" s="9"/>
      <c r="I265" s="9"/>
      <c r="J265" s="10"/>
      <c r="K265" s="16"/>
      <c r="L265" s="9"/>
      <c r="M265" s="9"/>
      <c r="N265" s="9"/>
      <c r="O265" s="9"/>
      <c r="P265" s="10"/>
      <c r="Q265" s="16"/>
      <c r="R265" s="9"/>
      <c r="S265" s="10"/>
      <c r="T265" s="55"/>
      <c r="U265" s="55"/>
      <c r="V265" s="59"/>
      <c r="W265" s="55"/>
      <c r="X265" s="55"/>
      <c r="Y265" s="55"/>
      <c r="Z265" s="55"/>
    </row>
    <row r="266" spans="1:26" x14ac:dyDescent="0.2">
      <c r="A266" s="54" t="s">
        <v>442</v>
      </c>
      <c r="B266" s="54" t="s">
        <v>40</v>
      </c>
      <c r="C266" s="54" t="s">
        <v>443</v>
      </c>
      <c r="D266" s="72" t="s">
        <v>350</v>
      </c>
      <c r="E266" s="15"/>
      <c r="F266" s="3"/>
      <c r="G266" s="3"/>
      <c r="H266" s="3"/>
      <c r="I266" s="3"/>
      <c r="J266" s="4"/>
      <c r="K266" s="15"/>
      <c r="L266" s="54" t="s">
        <v>41</v>
      </c>
      <c r="M266" s="68"/>
      <c r="N266" s="67" t="s">
        <v>107</v>
      </c>
      <c r="O266" s="68"/>
      <c r="P266" s="67" t="s">
        <v>444</v>
      </c>
      <c r="Q266" s="15"/>
      <c r="R266" s="3"/>
      <c r="S266" s="4"/>
      <c r="T266" s="56">
        <v>904.5</v>
      </c>
      <c r="U266" s="56">
        <v>904.5</v>
      </c>
      <c r="V266" s="58">
        <v>890.5</v>
      </c>
      <c r="W266" s="56">
        <v>1014.9</v>
      </c>
      <c r="X266" s="56">
        <v>1014.9</v>
      </c>
      <c r="Y266" s="56">
        <v>1014.9</v>
      </c>
      <c r="Z266" s="54"/>
    </row>
    <row r="267" spans="1:26" x14ac:dyDescent="0.2">
      <c r="A267" s="57"/>
      <c r="B267" s="57"/>
      <c r="C267" s="57"/>
      <c r="D267" s="73"/>
      <c r="E267" s="18"/>
      <c r="F267" s="60" t="s">
        <v>370</v>
      </c>
      <c r="G267" s="64"/>
      <c r="H267" s="60" t="s">
        <v>445</v>
      </c>
      <c r="I267" s="64"/>
      <c r="J267" s="60" t="s">
        <v>372</v>
      </c>
      <c r="K267" s="18"/>
      <c r="L267" s="70"/>
      <c r="M267" s="61"/>
      <c r="N267" s="65"/>
      <c r="O267" s="61"/>
      <c r="P267" s="61"/>
      <c r="Q267" s="18"/>
      <c r="S267" s="7"/>
      <c r="T267" s="57"/>
      <c r="U267" s="57"/>
      <c r="V267" s="63"/>
      <c r="W267" s="57"/>
      <c r="X267" s="57"/>
      <c r="Y267" s="57"/>
      <c r="Z267" s="57"/>
    </row>
    <row r="268" spans="1:26" x14ac:dyDescent="0.2">
      <c r="A268" s="57"/>
      <c r="B268" s="57"/>
      <c r="C268" s="57"/>
      <c r="D268" s="73"/>
      <c r="E268" s="18"/>
      <c r="F268" s="65"/>
      <c r="G268" s="61"/>
      <c r="H268" s="65"/>
      <c r="I268" s="61"/>
      <c r="J268" s="61"/>
      <c r="K268" s="18"/>
      <c r="P268" s="7"/>
      <c r="Q268" s="18"/>
      <c r="S268" s="7"/>
      <c r="T268" s="57"/>
      <c r="U268" s="57"/>
      <c r="V268" s="63"/>
      <c r="W268" s="57"/>
      <c r="X268" s="57"/>
      <c r="Y268" s="57"/>
      <c r="Z268" s="57"/>
    </row>
    <row r="269" spans="1:26" ht="97.5" customHeight="1" x14ac:dyDescent="0.2">
      <c r="A269" s="55"/>
      <c r="B269" s="55"/>
      <c r="C269" s="55"/>
      <c r="D269" s="74"/>
      <c r="E269" s="16"/>
      <c r="F269" s="9"/>
      <c r="G269" s="9"/>
      <c r="H269" s="9"/>
      <c r="I269" s="9"/>
      <c r="J269" s="10"/>
      <c r="K269" s="16"/>
      <c r="L269" s="9"/>
      <c r="M269" s="9"/>
      <c r="N269" s="9"/>
      <c r="O269" s="9"/>
      <c r="P269" s="10"/>
      <c r="Q269" s="16"/>
      <c r="R269" s="9"/>
      <c r="S269" s="10"/>
      <c r="T269" s="55"/>
      <c r="U269" s="55"/>
      <c r="V269" s="59"/>
      <c r="W269" s="55"/>
      <c r="X269" s="55"/>
      <c r="Y269" s="55"/>
      <c r="Z269" s="55"/>
    </row>
    <row r="270" spans="1:26" x14ac:dyDescent="0.2">
      <c r="A270" s="54" t="s">
        <v>446</v>
      </c>
      <c r="B270" s="54" t="s">
        <v>42</v>
      </c>
      <c r="C270" s="54" t="s">
        <v>447</v>
      </c>
      <c r="D270" s="54" t="s">
        <v>448</v>
      </c>
      <c r="E270" s="15"/>
      <c r="F270" s="3"/>
      <c r="G270" s="3"/>
      <c r="H270" s="3"/>
      <c r="I270" s="3"/>
      <c r="J270" s="4"/>
      <c r="K270" s="15"/>
      <c r="L270" s="54" t="s">
        <v>43</v>
      </c>
      <c r="M270" s="68"/>
      <c r="N270" s="67" t="s">
        <v>107</v>
      </c>
      <c r="O270" s="68"/>
      <c r="P270" s="67" t="s">
        <v>449</v>
      </c>
      <c r="Q270" s="15"/>
      <c r="R270" s="3"/>
      <c r="S270" s="4"/>
      <c r="T270" s="56">
        <v>126.8</v>
      </c>
      <c r="U270" s="56">
        <v>126.7</v>
      </c>
      <c r="V270" s="58">
        <v>124.1</v>
      </c>
      <c r="W270" s="56">
        <v>124.1</v>
      </c>
      <c r="X270" s="56">
        <v>124.1</v>
      </c>
      <c r="Y270" s="56">
        <v>124.1</v>
      </c>
      <c r="Z270" s="54"/>
    </row>
    <row r="271" spans="1:26" x14ac:dyDescent="0.2">
      <c r="A271" s="57"/>
      <c r="B271" s="57"/>
      <c r="C271" s="57"/>
      <c r="D271" s="57"/>
      <c r="E271" s="18"/>
      <c r="F271" s="60" t="s">
        <v>370</v>
      </c>
      <c r="G271" s="64"/>
      <c r="H271" s="60" t="s">
        <v>450</v>
      </c>
      <c r="I271" s="64"/>
      <c r="J271" s="60" t="s">
        <v>372</v>
      </c>
      <c r="K271" s="18"/>
      <c r="L271" s="69"/>
      <c r="M271" s="64"/>
      <c r="N271" s="66"/>
      <c r="O271" s="64"/>
      <c r="P271" s="64"/>
      <c r="Q271" s="18"/>
      <c r="S271" s="7"/>
      <c r="T271" s="57"/>
      <c r="U271" s="57"/>
      <c r="V271" s="63"/>
      <c r="W271" s="57"/>
      <c r="X271" s="57"/>
      <c r="Y271" s="57"/>
      <c r="Z271" s="57"/>
    </row>
    <row r="272" spans="1:26" ht="210" customHeight="1" x14ac:dyDescent="0.2">
      <c r="A272" s="57"/>
      <c r="B272" s="57"/>
      <c r="C272" s="57"/>
      <c r="D272" s="57"/>
      <c r="E272" s="18"/>
      <c r="F272" s="66"/>
      <c r="G272" s="64"/>
      <c r="H272" s="66"/>
      <c r="I272" s="64"/>
      <c r="J272" s="64"/>
      <c r="K272" s="18"/>
      <c r="L272" s="70"/>
      <c r="M272" s="61"/>
      <c r="N272" s="65"/>
      <c r="O272" s="61"/>
      <c r="P272" s="61"/>
      <c r="Q272" s="54" t="s">
        <v>44</v>
      </c>
      <c r="R272" s="54"/>
      <c r="S272" s="54" t="s">
        <v>210</v>
      </c>
      <c r="T272" s="57"/>
      <c r="U272" s="57"/>
      <c r="V272" s="63"/>
      <c r="W272" s="57"/>
      <c r="X272" s="57"/>
      <c r="Y272" s="57"/>
      <c r="Z272" s="57"/>
    </row>
    <row r="273" spans="1:26" x14ac:dyDescent="0.2">
      <c r="A273" s="57"/>
      <c r="B273" s="57"/>
      <c r="C273" s="57"/>
      <c r="D273" s="57"/>
      <c r="E273" s="18"/>
      <c r="F273" s="65"/>
      <c r="G273" s="61"/>
      <c r="H273" s="65"/>
      <c r="I273" s="61"/>
      <c r="J273" s="61"/>
      <c r="K273" s="18"/>
      <c r="P273" s="7"/>
      <c r="Q273" s="57"/>
      <c r="R273" s="57"/>
      <c r="S273" s="57"/>
      <c r="T273" s="57"/>
      <c r="U273" s="57"/>
      <c r="V273" s="63"/>
      <c r="W273" s="57"/>
      <c r="X273" s="57"/>
      <c r="Y273" s="57"/>
      <c r="Z273" s="57"/>
    </row>
    <row r="274" spans="1:26" x14ac:dyDescent="0.2">
      <c r="A274" s="57"/>
      <c r="B274" s="57"/>
      <c r="C274" s="57"/>
      <c r="D274" s="57"/>
      <c r="E274" s="18"/>
      <c r="J274" s="7"/>
      <c r="K274" s="18"/>
      <c r="P274" s="7"/>
      <c r="Q274" s="55"/>
      <c r="R274" s="55"/>
      <c r="S274" s="55"/>
      <c r="T274" s="57"/>
      <c r="U274" s="57"/>
      <c r="V274" s="63"/>
      <c r="W274" s="57"/>
      <c r="X274" s="57"/>
      <c r="Y274" s="57"/>
      <c r="Z274" s="57"/>
    </row>
    <row r="275" spans="1:26" x14ac:dyDescent="0.2">
      <c r="A275" s="55"/>
      <c r="B275" s="55"/>
      <c r="C275" s="55"/>
      <c r="D275" s="55"/>
      <c r="E275" s="16"/>
      <c r="F275" s="9"/>
      <c r="G275" s="9"/>
      <c r="H275" s="9"/>
      <c r="I275" s="9"/>
      <c r="J275" s="10"/>
      <c r="K275" s="16"/>
      <c r="L275" s="9"/>
      <c r="M275" s="9"/>
      <c r="N275" s="9"/>
      <c r="O275" s="9"/>
      <c r="P275" s="10"/>
      <c r="Q275" s="16"/>
      <c r="R275" s="9"/>
      <c r="S275" s="10"/>
      <c r="T275" s="55"/>
      <c r="U275" s="55"/>
      <c r="V275" s="59"/>
      <c r="W275" s="55"/>
      <c r="X275" s="55"/>
      <c r="Y275" s="55"/>
      <c r="Z275" s="55"/>
    </row>
    <row r="276" spans="1:26" x14ac:dyDescent="0.2">
      <c r="A276" s="54" t="s">
        <v>451</v>
      </c>
      <c r="B276" s="54" t="s">
        <v>45</v>
      </c>
      <c r="C276" s="54" t="s">
        <v>452</v>
      </c>
      <c r="D276" s="54" t="s">
        <v>158</v>
      </c>
      <c r="E276" s="15"/>
      <c r="F276" s="3"/>
      <c r="G276" s="3"/>
      <c r="H276" s="3"/>
      <c r="I276" s="3"/>
      <c r="J276" s="4"/>
      <c r="K276" s="15"/>
      <c r="L276" s="54" t="s">
        <v>46</v>
      </c>
      <c r="M276" s="68"/>
      <c r="N276" s="67" t="s">
        <v>107</v>
      </c>
      <c r="O276" s="68"/>
      <c r="P276" s="67" t="s">
        <v>453</v>
      </c>
      <c r="Q276" s="15"/>
      <c r="R276" s="3"/>
      <c r="S276" s="4"/>
      <c r="T276" s="56">
        <v>1017.6</v>
      </c>
      <c r="U276" s="56">
        <v>1013.5</v>
      </c>
      <c r="V276" s="58">
        <v>1533.3</v>
      </c>
      <c r="W276" s="62">
        <v>1533.3</v>
      </c>
      <c r="X276" s="62">
        <v>1533.3</v>
      </c>
      <c r="Y276" s="62">
        <v>1533.3</v>
      </c>
      <c r="Z276" s="54"/>
    </row>
    <row r="277" spans="1:26" x14ac:dyDescent="0.2">
      <c r="A277" s="57"/>
      <c r="B277" s="57"/>
      <c r="C277" s="57"/>
      <c r="D277" s="57"/>
      <c r="E277" s="18"/>
      <c r="F277" s="60" t="s">
        <v>370</v>
      </c>
      <c r="G277" s="64"/>
      <c r="H277" s="60" t="s">
        <v>454</v>
      </c>
      <c r="I277" s="64"/>
      <c r="J277" s="60" t="s">
        <v>372</v>
      </c>
      <c r="K277" s="18"/>
      <c r="L277" s="69"/>
      <c r="M277" s="64"/>
      <c r="N277" s="66"/>
      <c r="O277" s="64"/>
      <c r="P277" s="64"/>
      <c r="Q277" s="18"/>
      <c r="S277" s="7"/>
      <c r="T277" s="57"/>
      <c r="U277" s="57"/>
      <c r="V277" s="63"/>
      <c r="W277" s="57"/>
      <c r="X277" s="57"/>
      <c r="Y277" s="57"/>
      <c r="Z277" s="57"/>
    </row>
    <row r="278" spans="1:26" x14ac:dyDescent="0.2">
      <c r="A278" s="57"/>
      <c r="B278" s="57"/>
      <c r="C278" s="57"/>
      <c r="D278" s="57"/>
      <c r="E278" s="18"/>
      <c r="F278" s="66"/>
      <c r="G278" s="64"/>
      <c r="H278" s="66"/>
      <c r="I278" s="64"/>
      <c r="J278" s="64"/>
      <c r="K278" s="18"/>
      <c r="L278" s="70"/>
      <c r="M278" s="61"/>
      <c r="N278" s="65"/>
      <c r="O278" s="61"/>
      <c r="P278" s="61"/>
      <c r="Q278" s="54" t="s">
        <v>549</v>
      </c>
      <c r="R278" s="54"/>
      <c r="S278" s="54" t="s">
        <v>455</v>
      </c>
      <c r="T278" s="57"/>
      <c r="U278" s="57"/>
      <c r="V278" s="63"/>
      <c r="W278" s="57"/>
      <c r="X278" s="57"/>
      <c r="Y278" s="57"/>
      <c r="Z278" s="57"/>
    </row>
    <row r="279" spans="1:26" ht="154.5" customHeight="1" x14ac:dyDescent="0.2">
      <c r="A279" s="57"/>
      <c r="B279" s="57"/>
      <c r="C279" s="57"/>
      <c r="D279" s="57"/>
      <c r="E279" s="18"/>
      <c r="F279" s="65"/>
      <c r="G279" s="61"/>
      <c r="H279" s="65"/>
      <c r="I279" s="61"/>
      <c r="J279" s="61"/>
      <c r="K279" s="18"/>
      <c r="L279" s="54" t="s">
        <v>456</v>
      </c>
      <c r="M279" s="68"/>
      <c r="N279" s="67" t="s">
        <v>107</v>
      </c>
      <c r="O279" s="68"/>
      <c r="P279" s="67" t="s">
        <v>457</v>
      </c>
      <c r="Q279" s="57"/>
      <c r="R279" s="57"/>
      <c r="S279" s="57"/>
      <c r="T279" s="57"/>
      <c r="U279" s="57"/>
      <c r="V279" s="63"/>
      <c r="W279" s="57"/>
      <c r="X279" s="57"/>
      <c r="Y279" s="57"/>
      <c r="Z279" s="57"/>
    </row>
    <row r="280" spans="1:26" x14ac:dyDescent="0.2">
      <c r="A280" s="57"/>
      <c r="B280" s="57"/>
      <c r="C280" s="57"/>
      <c r="D280" s="57"/>
      <c r="E280" s="18"/>
      <c r="J280" s="7"/>
      <c r="K280" s="18"/>
      <c r="L280" s="69"/>
      <c r="M280" s="64"/>
      <c r="N280" s="66"/>
      <c r="O280" s="64"/>
      <c r="P280" s="64"/>
      <c r="Q280" s="55"/>
      <c r="R280" s="55"/>
      <c r="S280" s="55"/>
      <c r="T280" s="57"/>
      <c r="U280" s="57"/>
      <c r="V280" s="63"/>
      <c r="W280" s="57"/>
      <c r="X280" s="57"/>
      <c r="Y280" s="57"/>
      <c r="Z280" s="57"/>
    </row>
    <row r="281" spans="1:26" x14ac:dyDescent="0.2">
      <c r="A281" s="55"/>
      <c r="B281" s="55"/>
      <c r="C281" s="55"/>
      <c r="D281" s="55"/>
      <c r="E281" s="16"/>
      <c r="F281" s="9"/>
      <c r="G281" s="9"/>
      <c r="H281" s="9"/>
      <c r="I281" s="9"/>
      <c r="J281" s="10"/>
      <c r="K281" s="16"/>
      <c r="L281" s="70"/>
      <c r="M281" s="61"/>
      <c r="N281" s="65"/>
      <c r="O281" s="61"/>
      <c r="P281" s="61"/>
      <c r="Q281" s="16"/>
      <c r="R281" s="9"/>
      <c r="S281" s="10"/>
      <c r="T281" s="55"/>
      <c r="U281" s="55"/>
      <c r="V281" s="59"/>
      <c r="W281" s="55"/>
      <c r="X281" s="55"/>
      <c r="Y281" s="55"/>
      <c r="Z281" s="55"/>
    </row>
    <row r="282" spans="1:26" x14ac:dyDescent="0.2">
      <c r="A282" s="54" t="s">
        <v>458</v>
      </c>
      <c r="B282" s="54" t="s">
        <v>47</v>
      </c>
      <c r="C282" s="54" t="s">
        <v>459</v>
      </c>
      <c r="D282" s="54" t="s">
        <v>158</v>
      </c>
      <c r="E282" s="15"/>
      <c r="F282" s="3"/>
      <c r="G282" s="3"/>
      <c r="H282" s="3"/>
      <c r="I282" s="3"/>
      <c r="J282" s="4"/>
      <c r="K282" s="15"/>
      <c r="L282" s="54" t="s">
        <v>460</v>
      </c>
      <c r="M282" s="68"/>
      <c r="N282" s="67" t="s">
        <v>107</v>
      </c>
      <c r="O282" s="68"/>
      <c r="P282" s="67" t="s">
        <v>461</v>
      </c>
      <c r="Q282" s="15"/>
      <c r="R282" s="3"/>
      <c r="S282" s="4"/>
      <c r="T282" s="56">
        <v>522.6</v>
      </c>
      <c r="U282" s="56">
        <v>414.6</v>
      </c>
      <c r="V282" s="58">
        <v>532.1</v>
      </c>
      <c r="W282" s="56">
        <v>531.79999999999995</v>
      </c>
      <c r="X282" s="56">
        <v>531.79999999999995</v>
      </c>
      <c r="Y282" s="56">
        <v>531.79999999999995</v>
      </c>
      <c r="Z282" s="54"/>
    </row>
    <row r="283" spans="1:26" x14ac:dyDescent="0.2">
      <c r="A283" s="57"/>
      <c r="B283" s="57"/>
      <c r="C283" s="57"/>
      <c r="D283" s="57"/>
      <c r="E283" s="18"/>
      <c r="F283" s="60" t="s">
        <v>370</v>
      </c>
      <c r="G283" s="64"/>
      <c r="H283" s="60" t="s">
        <v>454</v>
      </c>
      <c r="I283" s="64"/>
      <c r="J283" s="60" t="s">
        <v>372</v>
      </c>
      <c r="K283" s="18"/>
      <c r="L283" s="69"/>
      <c r="M283" s="64"/>
      <c r="N283" s="66"/>
      <c r="O283" s="64"/>
      <c r="P283" s="64"/>
      <c r="Q283" s="18"/>
      <c r="S283" s="7"/>
      <c r="T283" s="57"/>
      <c r="U283" s="57"/>
      <c r="V283" s="63"/>
      <c r="W283" s="57"/>
      <c r="X283" s="57"/>
      <c r="Y283" s="57"/>
      <c r="Z283" s="57"/>
    </row>
    <row r="284" spans="1:26" x14ac:dyDescent="0.2">
      <c r="A284" s="57"/>
      <c r="B284" s="57"/>
      <c r="C284" s="57"/>
      <c r="D284" s="57"/>
      <c r="E284" s="18"/>
      <c r="F284" s="66"/>
      <c r="G284" s="64"/>
      <c r="H284" s="66"/>
      <c r="I284" s="64"/>
      <c r="J284" s="64"/>
      <c r="K284" s="18"/>
      <c r="L284" s="70"/>
      <c r="M284" s="61"/>
      <c r="N284" s="65"/>
      <c r="O284" s="61"/>
      <c r="P284" s="61"/>
      <c r="Q284" s="54" t="s">
        <v>48</v>
      </c>
      <c r="R284" s="54"/>
      <c r="S284" s="54" t="s">
        <v>550</v>
      </c>
      <c r="T284" s="57"/>
      <c r="U284" s="57"/>
      <c r="V284" s="63"/>
      <c r="W284" s="57"/>
      <c r="X284" s="57"/>
      <c r="Y284" s="57"/>
      <c r="Z284" s="57"/>
    </row>
    <row r="285" spans="1:26" ht="174" customHeight="1" x14ac:dyDescent="0.2">
      <c r="A285" s="57"/>
      <c r="B285" s="57"/>
      <c r="C285" s="57"/>
      <c r="D285" s="57"/>
      <c r="E285" s="18"/>
      <c r="F285" s="65"/>
      <c r="G285" s="61"/>
      <c r="H285" s="65"/>
      <c r="I285" s="61"/>
      <c r="J285" s="61"/>
      <c r="K285" s="18"/>
      <c r="L285" s="54" t="s">
        <v>462</v>
      </c>
      <c r="M285" s="68"/>
      <c r="N285" s="67" t="s">
        <v>107</v>
      </c>
      <c r="O285" s="68"/>
      <c r="P285" s="67" t="s">
        <v>463</v>
      </c>
      <c r="Q285" s="57"/>
      <c r="R285" s="57"/>
      <c r="S285" s="57"/>
      <c r="T285" s="57"/>
      <c r="U285" s="57"/>
      <c r="V285" s="63"/>
      <c r="W285" s="57"/>
      <c r="X285" s="57"/>
      <c r="Y285" s="57"/>
      <c r="Z285" s="57"/>
    </row>
    <row r="286" spans="1:26" x14ac:dyDescent="0.2">
      <c r="A286" s="57"/>
      <c r="B286" s="57"/>
      <c r="C286" s="57"/>
      <c r="D286" s="57"/>
      <c r="E286" s="18"/>
      <c r="J286" s="7"/>
      <c r="K286" s="18"/>
      <c r="L286" s="69"/>
      <c r="M286" s="64"/>
      <c r="N286" s="66"/>
      <c r="O286" s="64"/>
      <c r="P286" s="64"/>
      <c r="Q286" s="55"/>
      <c r="R286" s="55"/>
      <c r="S286" s="55"/>
      <c r="T286" s="57"/>
      <c r="U286" s="57"/>
      <c r="V286" s="63"/>
      <c r="W286" s="57"/>
      <c r="X286" s="57"/>
      <c r="Y286" s="57"/>
      <c r="Z286" s="57"/>
    </row>
    <row r="287" spans="1:26" x14ac:dyDescent="0.2">
      <c r="A287" s="55"/>
      <c r="B287" s="55"/>
      <c r="C287" s="55"/>
      <c r="D287" s="55"/>
      <c r="E287" s="16"/>
      <c r="F287" s="9"/>
      <c r="G287" s="9"/>
      <c r="H287" s="9"/>
      <c r="I287" s="9"/>
      <c r="J287" s="10"/>
      <c r="K287" s="16"/>
      <c r="L287" s="70"/>
      <c r="M287" s="61"/>
      <c r="N287" s="65"/>
      <c r="O287" s="61"/>
      <c r="P287" s="61"/>
      <c r="Q287" s="16"/>
      <c r="R287" s="9"/>
      <c r="S287" s="10"/>
      <c r="T287" s="55"/>
      <c r="U287" s="55"/>
      <c r="V287" s="59"/>
      <c r="W287" s="55"/>
      <c r="X287" s="55"/>
      <c r="Y287" s="55"/>
      <c r="Z287" s="55"/>
    </row>
    <row r="288" spans="1:26" x14ac:dyDescent="0.2">
      <c r="A288" s="54" t="s">
        <v>464</v>
      </c>
      <c r="B288" s="54" t="s">
        <v>49</v>
      </c>
      <c r="C288" s="54" t="s">
        <v>465</v>
      </c>
      <c r="D288" s="54" t="s">
        <v>466</v>
      </c>
      <c r="E288" s="15"/>
      <c r="F288" s="3"/>
      <c r="G288" s="3"/>
      <c r="H288" s="3"/>
      <c r="I288" s="3"/>
      <c r="J288" s="4"/>
      <c r="K288" s="15"/>
      <c r="L288" s="54" t="s">
        <v>467</v>
      </c>
      <c r="M288" s="68"/>
      <c r="N288" s="67" t="s">
        <v>107</v>
      </c>
      <c r="O288" s="68"/>
      <c r="P288" s="67" t="s">
        <v>468</v>
      </c>
      <c r="Q288" s="15"/>
      <c r="R288" s="3"/>
      <c r="S288" s="4"/>
      <c r="T288" s="56">
        <v>67.2</v>
      </c>
      <c r="U288" s="62">
        <v>25.4</v>
      </c>
      <c r="V288" s="71">
        <v>12.3</v>
      </c>
      <c r="W288" s="56">
        <v>0</v>
      </c>
      <c r="X288" s="62">
        <v>0</v>
      </c>
      <c r="Y288" s="62"/>
      <c r="Z288" s="54"/>
    </row>
    <row r="289" spans="1:26" x14ac:dyDescent="0.2">
      <c r="A289" s="57"/>
      <c r="B289" s="57"/>
      <c r="C289" s="57"/>
      <c r="D289" s="57"/>
      <c r="E289" s="18"/>
      <c r="F289" s="60" t="s">
        <v>469</v>
      </c>
      <c r="G289" s="64"/>
      <c r="H289" s="60" t="s">
        <v>226</v>
      </c>
      <c r="I289" s="64"/>
      <c r="J289" s="60" t="s">
        <v>470</v>
      </c>
      <c r="K289" s="18"/>
      <c r="L289" s="69"/>
      <c r="M289" s="64"/>
      <c r="N289" s="66"/>
      <c r="O289" s="64"/>
      <c r="P289" s="64"/>
      <c r="Q289" s="18"/>
      <c r="S289" s="7"/>
      <c r="T289" s="57"/>
      <c r="U289" s="57"/>
      <c r="V289" s="63"/>
      <c r="W289" s="57"/>
      <c r="X289" s="57"/>
      <c r="Y289" s="57"/>
      <c r="Z289" s="57"/>
    </row>
    <row r="290" spans="1:26" x14ac:dyDescent="0.2">
      <c r="A290" s="57"/>
      <c r="B290" s="57"/>
      <c r="C290" s="57"/>
      <c r="D290" s="57"/>
      <c r="E290" s="18"/>
      <c r="F290" s="66"/>
      <c r="G290" s="64"/>
      <c r="H290" s="66"/>
      <c r="I290" s="64"/>
      <c r="J290" s="64"/>
      <c r="K290" s="18"/>
      <c r="L290" s="70"/>
      <c r="M290" s="61"/>
      <c r="N290" s="65"/>
      <c r="O290" s="61"/>
      <c r="P290" s="61"/>
      <c r="Q290" s="54" t="s">
        <v>50</v>
      </c>
      <c r="R290" s="54"/>
      <c r="S290" s="54" t="s">
        <v>471</v>
      </c>
      <c r="T290" s="57"/>
      <c r="U290" s="57"/>
      <c r="V290" s="63"/>
      <c r="W290" s="57"/>
      <c r="X290" s="57"/>
      <c r="Y290" s="57"/>
      <c r="Z290" s="57"/>
    </row>
    <row r="291" spans="1:26" ht="190.5" customHeight="1" x14ac:dyDescent="0.2">
      <c r="A291" s="57"/>
      <c r="B291" s="57"/>
      <c r="C291" s="57"/>
      <c r="D291" s="57"/>
      <c r="E291" s="18"/>
      <c r="F291" s="65"/>
      <c r="G291" s="61"/>
      <c r="H291" s="65"/>
      <c r="I291" s="61"/>
      <c r="J291" s="61"/>
      <c r="K291" s="18"/>
      <c r="P291" s="7"/>
      <c r="Q291" s="57"/>
      <c r="R291" s="57"/>
      <c r="S291" s="57"/>
      <c r="T291" s="57"/>
      <c r="U291" s="57"/>
      <c r="V291" s="63"/>
      <c r="W291" s="57"/>
      <c r="X291" s="57"/>
      <c r="Y291" s="57"/>
      <c r="Z291" s="57"/>
    </row>
    <row r="292" spans="1:26" ht="7.5" customHeight="1" x14ac:dyDescent="0.2">
      <c r="A292" s="57"/>
      <c r="B292" s="57"/>
      <c r="C292" s="57"/>
      <c r="D292" s="57"/>
      <c r="E292" s="18"/>
      <c r="F292" s="60" t="s">
        <v>370</v>
      </c>
      <c r="G292" s="64"/>
      <c r="H292" s="60" t="s">
        <v>401</v>
      </c>
      <c r="I292" s="64"/>
      <c r="J292" s="60" t="s">
        <v>372</v>
      </c>
      <c r="K292" s="18"/>
      <c r="P292" s="7"/>
      <c r="Q292" s="55"/>
      <c r="R292" s="55"/>
      <c r="S292" s="55"/>
      <c r="T292" s="57"/>
      <c r="U292" s="57"/>
      <c r="V292" s="63"/>
      <c r="W292" s="57"/>
      <c r="X292" s="57"/>
      <c r="Y292" s="57"/>
      <c r="Z292" s="57"/>
    </row>
    <row r="293" spans="1:26" ht="48" customHeight="1" x14ac:dyDescent="0.2">
      <c r="A293" s="55"/>
      <c r="B293" s="55"/>
      <c r="C293" s="55"/>
      <c r="D293" s="55"/>
      <c r="E293" s="16"/>
      <c r="F293" s="65"/>
      <c r="G293" s="61"/>
      <c r="H293" s="65"/>
      <c r="I293" s="61"/>
      <c r="J293" s="61"/>
      <c r="K293" s="16"/>
      <c r="L293" s="9"/>
      <c r="M293" s="9"/>
      <c r="N293" s="9"/>
      <c r="O293" s="9"/>
      <c r="P293" s="10"/>
      <c r="Q293" s="18"/>
      <c r="R293" s="27"/>
      <c r="S293" s="7"/>
      <c r="T293" s="55"/>
      <c r="U293" s="55"/>
      <c r="V293" s="59"/>
      <c r="W293" s="55"/>
      <c r="X293" s="55"/>
      <c r="Y293" s="55"/>
      <c r="Z293" s="55"/>
    </row>
    <row r="294" spans="1:26" ht="152.25" customHeight="1" x14ac:dyDescent="0.2">
      <c r="A294" s="32" t="s">
        <v>511</v>
      </c>
      <c r="B294" s="32" t="s">
        <v>512</v>
      </c>
      <c r="C294" s="32" t="s">
        <v>513</v>
      </c>
      <c r="D294" s="40" t="s">
        <v>158</v>
      </c>
      <c r="E294" s="18"/>
      <c r="F294" s="41" t="s">
        <v>514</v>
      </c>
      <c r="G294" s="27"/>
      <c r="H294" s="27"/>
      <c r="I294" s="27"/>
      <c r="J294" s="42" t="s">
        <v>515</v>
      </c>
      <c r="K294" s="18"/>
      <c r="L294" s="43" t="s">
        <v>516</v>
      </c>
      <c r="M294" s="43"/>
      <c r="N294" s="43"/>
      <c r="O294" s="43"/>
      <c r="P294" s="43" t="s">
        <v>517</v>
      </c>
      <c r="Q294" s="28" t="s">
        <v>518</v>
      </c>
      <c r="R294" s="28"/>
      <c r="S294" s="28" t="s">
        <v>519</v>
      </c>
      <c r="T294" s="10"/>
      <c r="U294" s="39"/>
      <c r="V294" s="44">
        <v>421.8</v>
      </c>
      <c r="W294" s="39"/>
      <c r="X294" s="39"/>
      <c r="Y294" s="39"/>
      <c r="Z294" s="39"/>
    </row>
    <row r="295" spans="1:26" x14ac:dyDescent="0.2">
      <c r="A295" s="54" t="s">
        <v>472</v>
      </c>
      <c r="B295" s="54" t="s">
        <v>51</v>
      </c>
      <c r="C295" s="54" t="s">
        <v>473</v>
      </c>
      <c r="D295" s="54"/>
      <c r="E295" s="15"/>
      <c r="F295" s="3"/>
      <c r="G295" s="3"/>
      <c r="H295" s="3"/>
      <c r="I295" s="3"/>
      <c r="J295" s="4"/>
      <c r="K295" s="15"/>
      <c r="L295" s="3"/>
      <c r="M295" s="3"/>
      <c r="N295" s="3"/>
      <c r="O295" s="3"/>
      <c r="P295" s="4"/>
      <c r="Q295" s="18"/>
      <c r="R295" s="27"/>
      <c r="S295" s="7"/>
      <c r="T295" s="56">
        <f t="shared" ref="T295:Y295" si="3">T297</f>
        <v>1546.9</v>
      </c>
      <c r="U295" s="56">
        <f t="shared" si="3"/>
        <v>1517</v>
      </c>
      <c r="V295" s="58">
        <f t="shared" si="3"/>
        <v>991.7</v>
      </c>
      <c r="W295" s="56">
        <f t="shared" si="3"/>
        <v>488.3</v>
      </c>
      <c r="X295" s="56">
        <f t="shared" si="3"/>
        <v>488.3</v>
      </c>
      <c r="Y295" s="56">
        <f t="shared" si="3"/>
        <v>488.3</v>
      </c>
      <c r="Z295" s="54"/>
    </row>
    <row r="296" spans="1:26" x14ac:dyDescent="0.2">
      <c r="A296" s="55"/>
      <c r="B296" s="55"/>
      <c r="C296" s="55"/>
      <c r="D296" s="55"/>
      <c r="E296" s="16"/>
      <c r="F296" s="9"/>
      <c r="G296" s="9"/>
      <c r="H296" s="9"/>
      <c r="I296" s="9"/>
      <c r="J296" s="10"/>
      <c r="K296" s="16"/>
      <c r="L296" s="9"/>
      <c r="M296" s="9"/>
      <c r="N296" s="9"/>
      <c r="O296" s="9"/>
      <c r="P296" s="10"/>
      <c r="Q296" s="16"/>
      <c r="R296" s="9"/>
      <c r="S296" s="10"/>
      <c r="T296" s="55"/>
      <c r="U296" s="55"/>
      <c r="V296" s="59"/>
      <c r="W296" s="55"/>
      <c r="X296" s="55"/>
      <c r="Y296" s="55"/>
      <c r="Z296" s="55"/>
    </row>
    <row r="297" spans="1:26" x14ac:dyDescent="0.2">
      <c r="A297" s="54" t="s">
        <v>474</v>
      </c>
      <c r="B297" s="54" t="s">
        <v>475</v>
      </c>
      <c r="C297" s="54" t="s">
        <v>476</v>
      </c>
      <c r="D297" s="54"/>
      <c r="E297" s="15"/>
      <c r="F297" s="3"/>
      <c r="G297" s="3"/>
      <c r="H297" s="3"/>
      <c r="I297" s="3"/>
      <c r="J297" s="4"/>
      <c r="K297" s="15"/>
      <c r="L297" s="3"/>
      <c r="M297" s="3"/>
      <c r="N297" s="3"/>
      <c r="O297" s="3"/>
      <c r="P297" s="4"/>
      <c r="Q297" s="15"/>
      <c r="R297" s="3"/>
      <c r="S297" s="4"/>
      <c r="T297" s="56">
        <f t="shared" ref="T297:Y297" si="4">T299+T305+T310</f>
        <v>1546.9</v>
      </c>
      <c r="U297" s="56">
        <f t="shared" si="4"/>
        <v>1517</v>
      </c>
      <c r="V297" s="58">
        <f t="shared" si="4"/>
        <v>991.7</v>
      </c>
      <c r="W297" s="56">
        <f t="shared" si="4"/>
        <v>488.3</v>
      </c>
      <c r="X297" s="56">
        <f t="shared" si="4"/>
        <v>488.3</v>
      </c>
      <c r="Y297" s="56">
        <f t="shared" si="4"/>
        <v>488.3</v>
      </c>
      <c r="Z297" s="54"/>
    </row>
    <row r="298" spans="1:26" x14ac:dyDescent="0.2">
      <c r="A298" s="55"/>
      <c r="B298" s="55"/>
      <c r="C298" s="55"/>
      <c r="D298" s="55"/>
      <c r="E298" s="16"/>
      <c r="F298" s="9"/>
      <c r="G298" s="9"/>
      <c r="H298" s="9"/>
      <c r="I298" s="9"/>
      <c r="J298" s="10"/>
      <c r="K298" s="16"/>
      <c r="L298" s="9"/>
      <c r="M298" s="9"/>
      <c r="N298" s="9"/>
      <c r="O298" s="9"/>
      <c r="P298" s="10"/>
      <c r="Q298" s="16"/>
      <c r="R298" s="9"/>
      <c r="S298" s="10"/>
      <c r="T298" s="55"/>
      <c r="U298" s="55"/>
      <c r="V298" s="59"/>
      <c r="W298" s="55"/>
      <c r="X298" s="55"/>
      <c r="Y298" s="55"/>
      <c r="Z298" s="55"/>
    </row>
    <row r="299" spans="1:26" x14ac:dyDescent="0.2">
      <c r="A299" s="54" t="s">
        <v>477</v>
      </c>
      <c r="B299" s="54" t="s">
        <v>478</v>
      </c>
      <c r="C299" s="54" t="s">
        <v>479</v>
      </c>
      <c r="D299" s="54" t="s">
        <v>480</v>
      </c>
      <c r="E299" s="15"/>
      <c r="F299" s="3"/>
      <c r="G299" s="3"/>
      <c r="H299" s="3"/>
      <c r="I299" s="3"/>
      <c r="J299" s="4"/>
      <c r="K299" s="15"/>
      <c r="L299" s="54" t="s">
        <v>106</v>
      </c>
      <c r="M299" s="68"/>
      <c r="N299" s="67" t="s">
        <v>267</v>
      </c>
      <c r="O299" s="68"/>
      <c r="P299" s="67" t="s">
        <v>108</v>
      </c>
      <c r="Q299" s="15"/>
      <c r="R299" s="3"/>
      <c r="S299" s="4"/>
      <c r="T299" s="56">
        <v>593.6</v>
      </c>
      <c r="U299" s="56">
        <v>592.29999999999995</v>
      </c>
      <c r="V299" s="58">
        <v>519.20000000000005</v>
      </c>
      <c r="W299" s="56">
        <v>488.3</v>
      </c>
      <c r="X299" s="56">
        <v>488.3</v>
      </c>
      <c r="Y299" s="56">
        <v>488.3</v>
      </c>
      <c r="Z299" s="54"/>
    </row>
    <row r="300" spans="1:26" x14ac:dyDescent="0.2">
      <c r="A300" s="57"/>
      <c r="B300" s="57"/>
      <c r="C300" s="57"/>
      <c r="D300" s="57"/>
      <c r="E300" s="18"/>
      <c r="F300" s="60" t="s">
        <v>118</v>
      </c>
      <c r="G300" s="64"/>
      <c r="H300" s="60" t="s">
        <v>481</v>
      </c>
      <c r="I300" s="64"/>
      <c r="J300" s="60" t="s">
        <v>120</v>
      </c>
      <c r="K300" s="18"/>
      <c r="L300" s="69"/>
      <c r="M300" s="64"/>
      <c r="N300" s="66"/>
      <c r="O300" s="64"/>
      <c r="P300" s="64"/>
      <c r="Q300" s="18"/>
      <c r="S300" s="7"/>
      <c r="T300" s="57"/>
      <c r="U300" s="57"/>
      <c r="V300" s="63"/>
      <c r="W300" s="57"/>
      <c r="X300" s="57"/>
      <c r="Y300" s="57"/>
      <c r="Z300" s="57"/>
    </row>
    <row r="301" spans="1:26" x14ac:dyDescent="0.2">
      <c r="A301" s="57"/>
      <c r="B301" s="57"/>
      <c r="C301" s="57"/>
      <c r="D301" s="57"/>
      <c r="E301" s="18"/>
      <c r="F301" s="66"/>
      <c r="G301" s="64"/>
      <c r="H301" s="66"/>
      <c r="I301" s="64"/>
      <c r="J301" s="64"/>
      <c r="K301" s="18"/>
      <c r="L301" s="70"/>
      <c r="M301" s="61"/>
      <c r="N301" s="65"/>
      <c r="O301" s="61"/>
      <c r="P301" s="61"/>
      <c r="Q301" s="54" t="s">
        <v>482</v>
      </c>
      <c r="R301" s="54"/>
      <c r="S301" s="54" t="s">
        <v>483</v>
      </c>
      <c r="T301" s="57"/>
      <c r="U301" s="57"/>
      <c r="V301" s="63"/>
      <c r="W301" s="57"/>
      <c r="X301" s="57"/>
      <c r="Y301" s="57"/>
      <c r="Z301" s="57"/>
    </row>
    <row r="302" spans="1:26" ht="93.75" customHeight="1" x14ac:dyDescent="0.2">
      <c r="A302" s="57"/>
      <c r="B302" s="57"/>
      <c r="C302" s="57"/>
      <c r="D302" s="57"/>
      <c r="E302" s="18"/>
      <c r="F302" s="65"/>
      <c r="G302" s="61"/>
      <c r="H302" s="65"/>
      <c r="I302" s="61"/>
      <c r="J302" s="61"/>
      <c r="K302" s="18"/>
      <c r="P302" s="7"/>
      <c r="Q302" s="57"/>
      <c r="R302" s="57"/>
      <c r="S302" s="57"/>
      <c r="T302" s="57"/>
      <c r="U302" s="57"/>
      <c r="V302" s="63"/>
      <c r="W302" s="57"/>
      <c r="X302" s="57"/>
      <c r="Y302" s="57"/>
      <c r="Z302" s="57"/>
    </row>
    <row r="303" spans="1:26" ht="30" customHeight="1" x14ac:dyDescent="0.2">
      <c r="A303" s="57"/>
      <c r="B303" s="57"/>
      <c r="C303" s="57"/>
      <c r="D303" s="57"/>
      <c r="E303" s="18"/>
      <c r="J303" s="7"/>
      <c r="K303" s="18"/>
      <c r="P303" s="7"/>
      <c r="Q303" s="55"/>
      <c r="R303" s="55"/>
      <c r="S303" s="55"/>
      <c r="T303" s="57"/>
      <c r="U303" s="57"/>
      <c r="V303" s="63"/>
      <c r="W303" s="57"/>
      <c r="X303" s="57"/>
      <c r="Y303" s="57"/>
      <c r="Z303" s="57"/>
    </row>
    <row r="304" spans="1:26" x14ac:dyDescent="0.2">
      <c r="A304" s="55"/>
      <c r="B304" s="55"/>
      <c r="C304" s="55"/>
      <c r="D304" s="55"/>
      <c r="E304" s="16"/>
      <c r="F304" s="9"/>
      <c r="G304" s="9"/>
      <c r="H304" s="9"/>
      <c r="I304" s="9"/>
      <c r="J304" s="10"/>
      <c r="K304" s="16"/>
      <c r="L304" s="9"/>
      <c r="M304" s="9"/>
      <c r="N304" s="9"/>
      <c r="O304" s="9"/>
      <c r="P304" s="10"/>
      <c r="Q304" s="16"/>
      <c r="R304" s="9"/>
      <c r="S304" s="10"/>
      <c r="T304" s="55"/>
      <c r="U304" s="55"/>
      <c r="V304" s="59"/>
      <c r="W304" s="55"/>
      <c r="X304" s="55"/>
      <c r="Y304" s="55"/>
      <c r="Z304" s="55"/>
    </row>
    <row r="305" spans="1:26" x14ac:dyDescent="0.2">
      <c r="A305" s="54" t="s">
        <v>484</v>
      </c>
      <c r="B305" s="54" t="s">
        <v>485</v>
      </c>
      <c r="C305" s="54" t="s">
        <v>486</v>
      </c>
      <c r="D305" s="54">
        <v>1003</v>
      </c>
      <c r="E305" s="15"/>
      <c r="F305" s="3"/>
      <c r="G305" s="3"/>
      <c r="H305" s="3"/>
      <c r="I305" s="3"/>
      <c r="J305" s="4"/>
      <c r="K305" s="15"/>
      <c r="L305" s="3"/>
      <c r="M305" s="3"/>
      <c r="N305" s="3"/>
      <c r="O305" s="3"/>
      <c r="P305" s="4"/>
      <c r="Q305" s="15"/>
      <c r="R305" s="3"/>
      <c r="S305" s="4"/>
      <c r="T305" s="56">
        <v>462.2</v>
      </c>
      <c r="U305" s="56">
        <v>434</v>
      </c>
      <c r="V305" s="58">
        <v>472.5</v>
      </c>
      <c r="W305" s="56">
        <v>0</v>
      </c>
      <c r="X305" s="56">
        <v>0</v>
      </c>
      <c r="Y305" s="56">
        <v>0</v>
      </c>
      <c r="Z305" s="54"/>
    </row>
    <row r="306" spans="1:26" x14ac:dyDescent="0.2">
      <c r="A306" s="57"/>
      <c r="B306" s="57"/>
      <c r="C306" s="57"/>
      <c r="D306" s="57"/>
      <c r="E306" s="18"/>
      <c r="F306" s="60" t="s">
        <v>118</v>
      </c>
      <c r="G306" s="64"/>
      <c r="H306" s="60" t="s">
        <v>481</v>
      </c>
      <c r="I306" s="64"/>
      <c r="J306" s="60" t="s">
        <v>120</v>
      </c>
      <c r="K306" s="18"/>
      <c r="P306" s="7"/>
      <c r="Q306" s="18"/>
      <c r="S306" s="7"/>
      <c r="T306" s="57"/>
      <c r="U306" s="57"/>
      <c r="V306" s="63"/>
      <c r="W306" s="57"/>
      <c r="X306" s="57"/>
      <c r="Y306" s="57"/>
      <c r="Z306" s="57"/>
    </row>
    <row r="307" spans="1:26" ht="84.75" customHeight="1" x14ac:dyDescent="0.2">
      <c r="A307" s="57"/>
      <c r="B307" s="57"/>
      <c r="C307" s="57"/>
      <c r="D307" s="57"/>
      <c r="E307" s="18"/>
      <c r="F307" s="65"/>
      <c r="G307" s="61"/>
      <c r="H307" s="65"/>
      <c r="I307" s="61"/>
      <c r="J307" s="61"/>
      <c r="K307" s="18"/>
      <c r="P307" s="7"/>
      <c r="Q307" s="54" t="s">
        <v>487</v>
      </c>
      <c r="R307" s="54"/>
      <c r="S307" s="54" t="s">
        <v>551</v>
      </c>
      <c r="T307" s="57"/>
      <c r="U307" s="57"/>
      <c r="V307" s="63"/>
      <c r="W307" s="57"/>
      <c r="X307" s="57"/>
      <c r="Y307" s="57"/>
      <c r="Z307" s="57"/>
    </row>
    <row r="308" spans="1:26" ht="6.75" customHeight="1" x14ac:dyDescent="0.2">
      <c r="A308" s="57"/>
      <c r="B308" s="57"/>
      <c r="C308" s="57"/>
      <c r="D308" s="57"/>
      <c r="E308" s="18"/>
      <c r="J308" s="7"/>
      <c r="K308" s="18"/>
      <c r="P308" s="7"/>
      <c r="Q308" s="55"/>
      <c r="R308" s="55"/>
      <c r="S308" s="55"/>
      <c r="T308" s="57"/>
      <c r="U308" s="57"/>
      <c r="V308" s="63"/>
      <c r="W308" s="57"/>
      <c r="X308" s="57"/>
      <c r="Y308" s="57"/>
      <c r="Z308" s="57"/>
    </row>
    <row r="309" spans="1:26" x14ac:dyDescent="0.2">
      <c r="A309" s="55"/>
      <c r="B309" s="55"/>
      <c r="C309" s="55"/>
      <c r="D309" s="55"/>
      <c r="E309" s="16"/>
      <c r="F309" s="9"/>
      <c r="G309" s="9"/>
      <c r="H309" s="9"/>
      <c r="I309" s="9"/>
      <c r="J309" s="10"/>
      <c r="K309" s="16"/>
      <c r="L309" s="9"/>
      <c r="M309" s="9"/>
      <c r="N309" s="9"/>
      <c r="O309" s="9"/>
      <c r="P309" s="10"/>
      <c r="Q309" s="16"/>
      <c r="R309" s="9"/>
      <c r="S309" s="10"/>
      <c r="T309" s="55"/>
      <c r="U309" s="55"/>
      <c r="V309" s="59"/>
      <c r="W309" s="55"/>
      <c r="X309" s="55"/>
      <c r="Y309" s="55"/>
      <c r="Z309" s="55"/>
    </row>
    <row r="310" spans="1:26" x14ac:dyDescent="0.2">
      <c r="A310" s="54" t="s">
        <v>488</v>
      </c>
      <c r="B310" s="54" t="s">
        <v>489</v>
      </c>
      <c r="C310" s="54" t="s">
        <v>490</v>
      </c>
      <c r="D310" s="54"/>
      <c r="E310" s="15"/>
      <c r="F310" s="3"/>
      <c r="G310" s="3"/>
      <c r="H310" s="3"/>
      <c r="I310" s="3"/>
      <c r="J310" s="4"/>
      <c r="K310" s="15"/>
      <c r="L310" s="3"/>
      <c r="M310" s="3"/>
      <c r="N310" s="3"/>
      <c r="O310" s="3"/>
      <c r="P310" s="4"/>
      <c r="Q310" s="15"/>
      <c r="R310" s="3"/>
      <c r="S310" s="4"/>
      <c r="T310" s="62">
        <v>491.1</v>
      </c>
      <c r="U310" s="62">
        <v>490.7</v>
      </c>
      <c r="V310" s="58"/>
      <c r="W310" s="62"/>
      <c r="X310" s="62"/>
      <c r="Y310" s="62"/>
      <c r="Z310" s="54"/>
    </row>
    <row r="311" spans="1:26" ht="27" x14ac:dyDescent="0.2">
      <c r="A311" s="57"/>
      <c r="B311" s="57"/>
      <c r="C311" s="57"/>
      <c r="D311" s="57"/>
      <c r="E311" s="18"/>
      <c r="F311" s="60" t="s">
        <v>118</v>
      </c>
      <c r="G311" s="61"/>
      <c r="H311" s="60" t="s">
        <v>481</v>
      </c>
      <c r="I311" s="61"/>
      <c r="J311" s="19" t="s">
        <v>120</v>
      </c>
      <c r="K311" s="18"/>
      <c r="P311" s="7"/>
      <c r="Q311" s="18"/>
      <c r="S311" s="7"/>
      <c r="T311" s="57"/>
      <c r="U311" s="57"/>
      <c r="V311" s="63"/>
      <c r="W311" s="57"/>
      <c r="X311" s="57"/>
      <c r="Y311" s="57"/>
      <c r="Z311" s="57"/>
    </row>
    <row r="312" spans="1:26" x14ac:dyDescent="0.2">
      <c r="A312" s="55"/>
      <c r="B312" s="55"/>
      <c r="C312" s="55"/>
      <c r="D312" s="55"/>
      <c r="E312" s="16"/>
      <c r="F312" s="9"/>
      <c r="G312" s="9"/>
      <c r="H312" s="9"/>
      <c r="I312" s="9"/>
      <c r="J312" s="10"/>
      <c r="K312" s="16"/>
      <c r="L312" s="9"/>
      <c r="M312" s="9"/>
      <c r="N312" s="9"/>
      <c r="O312" s="9"/>
      <c r="P312" s="10"/>
      <c r="Q312" s="16"/>
      <c r="R312" s="9"/>
      <c r="S312" s="10"/>
      <c r="T312" s="55"/>
      <c r="U312" s="55"/>
      <c r="V312" s="59"/>
      <c r="W312" s="55"/>
      <c r="X312" s="55"/>
      <c r="Y312" s="55"/>
      <c r="Z312" s="55"/>
    </row>
    <row r="313" spans="1:26" x14ac:dyDescent="0.2">
      <c r="A313" s="54"/>
      <c r="B313" s="54" t="s">
        <v>491</v>
      </c>
      <c r="C313" s="54" t="s">
        <v>492</v>
      </c>
      <c r="D313" s="54"/>
      <c r="E313" s="15"/>
      <c r="F313" s="3"/>
      <c r="G313" s="3"/>
      <c r="H313" s="3"/>
      <c r="I313" s="3"/>
      <c r="J313" s="4"/>
      <c r="K313" s="15"/>
      <c r="L313" s="3"/>
      <c r="M313" s="3"/>
      <c r="N313" s="3"/>
      <c r="O313" s="3"/>
      <c r="P313" s="4"/>
      <c r="Q313" s="15"/>
      <c r="R313" s="3"/>
      <c r="S313" s="4"/>
      <c r="T313" s="56">
        <f t="shared" ref="T313:Y313" si="5">T295+T194+T13</f>
        <v>2519350</v>
      </c>
      <c r="U313" s="56">
        <f t="shared" si="5"/>
        <v>2454570.9</v>
      </c>
      <c r="V313" s="58">
        <f t="shared" si="5"/>
        <v>2714203.7</v>
      </c>
      <c r="W313" s="56">
        <f t="shared" si="5"/>
        <v>1827956.7000000002</v>
      </c>
      <c r="X313" s="56">
        <f t="shared" si="5"/>
        <v>1777706.8000000003</v>
      </c>
      <c r="Y313" s="56">
        <f t="shared" si="5"/>
        <v>1777707.9000000004</v>
      </c>
      <c r="Z313" s="54"/>
    </row>
    <row r="314" spans="1:26" x14ac:dyDescent="0.2">
      <c r="A314" s="55"/>
      <c r="B314" s="55"/>
      <c r="C314" s="55"/>
      <c r="D314" s="55"/>
      <c r="E314" s="16"/>
      <c r="F314" s="9"/>
      <c r="G314" s="9"/>
      <c r="H314" s="9"/>
      <c r="I314" s="9"/>
      <c r="J314" s="10"/>
      <c r="K314" s="16"/>
      <c r="L314" s="9"/>
      <c r="M314" s="9"/>
      <c r="N314" s="9"/>
      <c r="O314" s="9"/>
      <c r="P314" s="10"/>
      <c r="Q314" s="16"/>
      <c r="R314" s="9"/>
      <c r="S314" s="10"/>
      <c r="T314" s="55"/>
      <c r="U314" s="55"/>
      <c r="V314" s="59"/>
      <c r="W314" s="55"/>
      <c r="X314" s="55"/>
      <c r="Y314" s="55"/>
      <c r="Z314" s="55"/>
    </row>
    <row r="315" spans="1:26" x14ac:dyDescent="0.2">
      <c r="T315">
        <v>2519350</v>
      </c>
      <c r="U315">
        <v>2454570.9</v>
      </c>
      <c r="V315" s="23">
        <v>2714203.7</v>
      </c>
      <c r="W315" s="23">
        <v>1827956.7</v>
      </c>
      <c r="X315" s="23">
        <v>1777706.8</v>
      </c>
      <c r="Y315" s="23">
        <v>1777707.9</v>
      </c>
    </row>
    <row r="316" spans="1:26" x14ac:dyDescent="0.2">
      <c r="T316" s="34">
        <f>T315-T313</f>
        <v>0</v>
      </c>
      <c r="U316" s="34">
        <f>U315-U313</f>
        <v>0</v>
      </c>
      <c r="V316" s="33">
        <f>V313-V315</f>
        <v>0</v>
      </c>
      <c r="W316" s="34">
        <f>W313-W315</f>
        <v>0</v>
      </c>
      <c r="X316" s="34">
        <f>X313-X315</f>
        <v>0</v>
      </c>
      <c r="Y316">
        <f>Y313-Y315</f>
        <v>0</v>
      </c>
    </row>
  </sheetData>
  <mergeCells count="1106">
    <mergeCell ref="A2:J2"/>
    <mergeCell ref="K2:L2"/>
    <mergeCell ref="M2:N2"/>
    <mergeCell ref="O2:P2"/>
    <mergeCell ref="V2:Z2"/>
    <mergeCell ref="A3:J3"/>
    <mergeCell ref="K3:Z3"/>
    <mergeCell ref="A4:J4"/>
    <mergeCell ref="K4:Z4"/>
    <mergeCell ref="A5:J5"/>
    <mergeCell ref="K5:Z5"/>
    <mergeCell ref="A6:Z6"/>
    <mergeCell ref="A7:C7"/>
    <mergeCell ref="E7:S7"/>
    <mergeCell ref="T7:Y7"/>
    <mergeCell ref="A8:C8"/>
    <mergeCell ref="E8:J8"/>
    <mergeCell ref="K8:P8"/>
    <mergeCell ref="Q8:S8"/>
    <mergeCell ref="T8:U8"/>
    <mergeCell ref="X8:Y8"/>
    <mergeCell ref="A9:C9"/>
    <mergeCell ref="E9:F9"/>
    <mergeCell ref="G9:H9"/>
    <mergeCell ref="I9:J9"/>
    <mergeCell ref="K9:L9"/>
    <mergeCell ref="M9:N9"/>
    <mergeCell ref="U11:U12"/>
    <mergeCell ref="O9:P9"/>
    <mergeCell ref="E10:F10"/>
    <mergeCell ref="G10:H10"/>
    <mergeCell ref="I10:J10"/>
    <mergeCell ref="K10:L10"/>
    <mergeCell ref="M10:N10"/>
    <mergeCell ref="O10:P10"/>
    <mergeCell ref="A13:A14"/>
    <mergeCell ref="B13:B14"/>
    <mergeCell ref="C13:C14"/>
    <mergeCell ref="D13:D14"/>
    <mergeCell ref="T13:T14"/>
    <mergeCell ref="A11:A12"/>
    <mergeCell ref="B11:B12"/>
    <mergeCell ref="C11:C12"/>
    <mergeCell ref="D11:D12"/>
    <mergeCell ref="T11:T12"/>
    <mergeCell ref="V13:V14"/>
    <mergeCell ref="W13:W14"/>
    <mergeCell ref="X13:X14"/>
    <mergeCell ref="Y13:Y14"/>
    <mergeCell ref="Z13:Z14"/>
    <mergeCell ref="V11:V12"/>
    <mergeCell ref="W11:W12"/>
    <mergeCell ref="X11:X12"/>
    <mergeCell ref="Y11:Y12"/>
    <mergeCell ref="Z11:Z12"/>
    <mergeCell ref="U13:U14"/>
    <mergeCell ref="U15:U26"/>
    <mergeCell ref="S17:S19"/>
    <mergeCell ref="L18:M21"/>
    <mergeCell ref="N18:O21"/>
    <mergeCell ref="P15:P17"/>
    <mergeCell ref="T15:T26"/>
    <mergeCell ref="V15:V26"/>
    <mergeCell ref="W15:W26"/>
    <mergeCell ref="X15:X26"/>
    <mergeCell ref="P18:P21"/>
    <mergeCell ref="C15:C26"/>
    <mergeCell ref="D15:D26"/>
    <mergeCell ref="L15:M17"/>
    <mergeCell ref="N15:O17"/>
    <mergeCell ref="F19:G20"/>
    <mergeCell ref="R17:R19"/>
    <mergeCell ref="F24:G24"/>
    <mergeCell ref="H24:I24"/>
    <mergeCell ref="F25:G25"/>
    <mergeCell ref="H25:I25"/>
    <mergeCell ref="H19:I20"/>
    <mergeCell ref="J19:J20"/>
    <mergeCell ref="F21:G22"/>
    <mergeCell ref="H21:I22"/>
    <mergeCell ref="J21:J22"/>
    <mergeCell ref="Y15:Y26"/>
    <mergeCell ref="Z15:Z26"/>
    <mergeCell ref="F16:G18"/>
    <mergeCell ref="H16:I18"/>
    <mergeCell ref="J16:J18"/>
    <mergeCell ref="Q17:Q19"/>
    <mergeCell ref="F26:G26"/>
    <mergeCell ref="H26:I26"/>
    <mergeCell ref="F23:G23"/>
    <mergeCell ref="H23:I23"/>
    <mergeCell ref="A27:A32"/>
    <mergeCell ref="B27:B32"/>
    <mergeCell ref="C27:C32"/>
    <mergeCell ref="D27:D32"/>
    <mergeCell ref="A15:A26"/>
    <mergeCell ref="B15:B26"/>
    <mergeCell ref="L27:M29"/>
    <mergeCell ref="N27:O29"/>
    <mergeCell ref="P27:P29"/>
    <mergeCell ref="T27:T32"/>
    <mergeCell ref="U27:U32"/>
    <mergeCell ref="V27:V32"/>
    <mergeCell ref="W27:W32"/>
    <mergeCell ref="X27:X32"/>
    <mergeCell ref="Y27:Y32"/>
    <mergeCell ref="Z27:Z32"/>
    <mergeCell ref="F28:G30"/>
    <mergeCell ref="H28:I30"/>
    <mergeCell ref="J28:J30"/>
    <mergeCell ref="Q29:Q31"/>
    <mergeCell ref="R29:R31"/>
    <mergeCell ref="S29:S31"/>
    <mergeCell ref="A33:A39"/>
    <mergeCell ref="B33:B39"/>
    <mergeCell ref="C33:C39"/>
    <mergeCell ref="D33:D39"/>
    <mergeCell ref="L33:M35"/>
    <mergeCell ref="N33:O35"/>
    <mergeCell ref="F37:G38"/>
    <mergeCell ref="H37:I38"/>
    <mergeCell ref="J37:J38"/>
    <mergeCell ref="P33:P35"/>
    <mergeCell ref="T33:T39"/>
    <mergeCell ref="U33:U39"/>
    <mergeCell ref="V33:V39"/>
    <mergeCell ref="W33:W39"/>
    <mergeCell ref="X33:X39"/>
    <mergeCell ref="P36:P39"/>
    <mergeCell ref="Y33:Y39"/>
    <mergeCell ref="Z33:Z39"/>
    <mergeCell ref="F34:G36"/>
    <mergeCell ref="H34:I36"/>
    <mergeCell ref="J34:J36"/>
    <mergeCell ref="Q35:Q37"/>
    <mergeCell ref="R35:R37"/>
    <mergeCell ref="S35:S37"/>
    <mergeCell ref="L36:M39"/>
    <mergeCell ref="N36:O39"/>
    <mergeCell ref="A40:A44"/>
    <mergeCell ref="B40:B44"/>
    <mergeCell ref="C40:C44"/>
    <mergeCell ref="D40:D44"/>
    <mergeCell ref="T40:T44"/>
    <mergeCell ref="U40:U44"/>
    <mergeCell ref="S42:S43"/>
    <mergeCell ref="V40:V44"/>
    <mergeCell ref="W40:W44"/>
    <mergeCell ref="X40:X44"/>
    <mergeCell ref="Y40:Y44"/>
    <mergeCell ref="Z40:Z44"/>
    <mergeCell ref="F41:G42"/>
    <mergeCell ref="H41:I42"/>
    <mergeCell ref="J41:J42"/>
    <mergeCell ref="Q42:Q43"/>
    <mergeCell ref="R42:R43"/>
    <mergeCell ref="A45:A49"/>
    <mergeCell ref="B45:B49"/>
    <mergeCell ref="C45:C49"/>
    <mergeCell ref="D45:D49"/>
    <mergeCell ref="T45:T49"/>
    <mergeCell ref="U45:U49"/>
    <mergeCell ref="S47:S48"/>
    <mergeCell ref="V45:V49"/>
    <mergeCell ref="W45:W49"/>
    <mergeCell ref="X45:X49"/>
    <mergeCell ref="Y45:Y49"/>
    <mergeCell ref="Z45:Z49"/>
    <mergeCell ref="F46:G47"/>
    <mergeCell ref="H46:I47"/>
    <mergeCell ref="J46:J47"/>
    <mergeCell ref="Q47:Q48"/>
    <mergeCell ref="R47:R48"/>
    <mergeCell ref="A50:A60"/>
    <mergeCell ref="B50:B60"/>
    <mergeCell ref="C50:C60"/>
    <mergeCell ref="D50:D60"/>
    <mergeCell ref="L50:M52"/>
    <mergeCell ref="N50:O52"/>
    <mergeCell ref="F54:G55"/>
    <mergeCell ref="H54:I55"/>
    <mergeCell ref="J54:J55"/>
    <mergeCell ref="F56:G58"/>
    <mergeCell ref="P50:P52"/>
    <mergeCell ref="T50:T60"/>
    <mergeCell ref="U50:U60"/>
    <mergeCell ref="V50:V60"/>
    <mergeCell ref="W50:W60"/>
    <mergeCell ref="X50:X60"/>
    <mergeCell ref="P53:P57"/>
    <mergeCell ref="Q55:Q56"/>
    <mergeCell ref="R55:R56"/>
    <mergeCell ref="S55:S56"/>
    <mergeCell ref="Y50:Y60"/>
    <mergeCell ref="Z50:Z60"/>
    <mergeCell ref="F51:G53"/>
    <mergeCell ref="H51:I53"/>
    <mergeCell ref="J51:J53"/>
    <mergeCell ref="Q52:Q54"/>
    <mergeCell ref="R52:R54"/>
    <mergeCell ref="S52:S54"/>
    <mergeCell ref="L53:M57"/>
    <mergeCell ref="N53:O57"/>
    <mergeCell ref="H56:I58"/>
    <mergeCell ref="J56:J58"/>
    <mergeCell ref="L58:M59"/>
    <mergeCell ref="N58:O59"/>
    <mergeCell ref="P58:P59"/>
    <mergeCell ref="F59:G60"/>
    <mergeCell ref="H59:I60"/>
    <mergeCell ref="J59:J60"/>
    <mergeCell ref="A61:A68"/>
    <mergeCell ref="B61:B68"/>
    <mergeCell ref="C61:C68"/>
    <mergeCell ref="D61:D68"/>
    <mergeCell ref="L61:M63"/>
    <mergeCell ref="N61:O63"/>
    <mergeCell ref="J65:J66"/>
    <mergeCell ref="F67:G67"/>
    <mergeCell ref="H67:I67"/>
    <mergeCell ref="F68:G68"/>
    <mergeCell ref="P61:P63"/>
    <mergeCell ref="T61:T68"/>
    <mergeCell ref="U61:U68"/>
    <mergeCell ref="V61:V68"/>
    <mergeCell ref="W61:W68"/>
    <mergeCell ref="X61:X68"/>
    <mergeCell ref="Y61:Y68"/>
    <mergeCell ref="Z61:Z68"/>
    <mergeCell ref="F62:G64"/>
    <mergeCell ref="H62:I64"/>
    <mergeCell ref="J62:J64"/>
    <mergeCell ref="Q63:Q65"/>
    <mergeCell ref="R63:R65"/>
    <mergeCell ref="S63:S65"/>
    <mergeCell ref="F65:G66"/>
    <mergeCell ref="H65:I66"/>
    <mergeCell ref="H68:I68"/>
    <mergeCell ref="A69:A78"/>
    <mergeCell ref="B69:B78"/>
    <mergeCell ref="C69:C78"/>
    <mergeCell ref="D69:D78"/>
    <mergeCell ref="L69:M71"/>
    <mergeCell ref="H73:I74"/>
    <mergeCell ref="J73:J74"/>
    <mergeCell ref="F75:G76"/>
    <mergeCell ref="H75:I76"/>
    <mergeCell ref="Z69:Z78"/>
    <mergeCell ref="F70:G72"/>
    <mergeCell ref="H70:I72"/>
    <mergeCell ref="J70:J72"/>
    <mergeCell ref="Q71:Q73"/>
    <mergeCell ref="R71:R73"/>
    <mergeCell ref="S71:S73"/>
    <mergeCell ref="F73:G74"/>
    <mergeCell ref="N69:O71"/>
    <mergeCell ref="P69:P71"/>
    <mergeCell ref="A79:A85"/>
    <mergeCell ref="B79:B85"/>
    <mergeCell ref="C79:C85"/>
    <mergeCell ref="D79:D85"/>
    <mergeCell ref="X69:X78"/>
    <mergeCell ref="Y69:Y78"/>
    <mergeCell ref="T69:T78"/>
    <mergeCell ref="U69:U78"/>
    <mergeCell ref="V69:V78"/>
    <mergeCell ref="W69:W78"/>
    <mergeCell ref="W79:W85"/>
    <mergeCell ref="X79:X85"/>
    <mergeCell ref="Y79:Y85"/>
    <mergeCell ref="J75:J76"/>
    <mergeCell ref="Q76:Q77"/>
    <mergeCell ref="R76:R77"/>
    <mergeCell ref="S76:S77"/>
    <mergeCell ref="Q74:Q75"/>
    <mergeCell ref="R74:R75"/>
    <mergeCell ref="S74:S75"/>
    <mergeCell ref="Z79:Z85"/>
    <mergeCell ref="F80:G81"/>
    <mergeCell ref="H80:I81"/>
    <mergeCell ref="J80:J81"/>
    <mergeCell ref="Q81:Q82"/>
    <mergeCell ref="R81:R82"/>
    <mergeCell ref="S81:S82"/>
    <mergeCell ref="T79:T85"/>
    <mergeCell ref="U79:U85"/>
    <mergeCell ref="V79:V85"/>
    <mergeCell ref="A86:A91"/>
    <mergeCell ref="B86:B91"/>
    <mergeCell ref="C86:C91"/>
    <mergeCell ref="D86:D91"/>
    <mergeCell ref="L86:M88"/>
    <mergeCell ref="N86:O88"/>
    <mergeCell ref="P86:P88"/>
    <mergeCell ref="T86:T91"/>
    <mergeCell ref="U86:U91"/>
    <mergeCell ref="V86:V91"/>
    <mergeCell ref="W86:W91"/>
    <mergeCell ref="X86:X91"/>
    <mergeCell ref="P89:P91"/>
    <mergeCell ref="Y86:Y91"/>
    <mergeCell ref="Z86:Z91"/>
    <mergeCell ref="F87:G89"/>
    <mergeCell ref="H87:I89"/>
    <mergeCell ref="J87:J89"/>
    <mergeCell ref="Q88:Q90"/>
    <mergeCell ref="R88:R90"/>
    <mergeCell ref="S88:S90"/>
    <mergeCell ref="L89:M91"/>
    <mergeCell ref="N89:O91"/>
    <mergeCell ref="A92:A99"/>
    <mergeCell ref="B92:B99"/>
    <mergeCell ref="C92:C99"/>
    <mergeCell ref="D92:D99"/>
    <mergeCell ref="L92:M94"/>
    <mergeCell ref="N92:O94"/>
    <mergeCell ref="F96:G97"/>
    <mergeCell ref="H96:I97"/>
    <mergeCell ref="J96:J97"/>
    <mergeCell ref="F98:G99"/>
    <mergeCell ref="P92:P94"/>
    <mergeCell ref="T92:T99"/>
    <mergeCell ref="U92:U99"/>
    <mergeCell ref="V92:V99"/>
    <mergeCell ref="W92:W99"/>
    <mergeCell ref="X92:X99"/>
    <mergeCell ref="P95:P98"/>
    <mergeCell ref="Y92:Y99"/>
    <mergeCell ref="Z92:Z99"/>
    <mergeCell ref="F93:G95"/>
    <mergeCell ref="H93:I95"/>
    <mergeCell ref="J93:J95"/>
    <mergeCell ref="Q94:Q96"/>
    <mergeCell ref="R94:R96"/>
    <mergeCell ref="S94:S96"/>
    <mergeCell ref="L95:M98"/>
    <mergeCell ref="N95:O98"/>
    <mergeCell ref="H98:I99"/>
    <mergeCell ref="J98:J99"/>
    <mergeCell ref="A100:A106"/>
    <mergeCell ref="B100:B106"/>
    <mergeCell ref="C100:C106"/>
    <mergeCell ref="D100:D106"/>
    <mergeCell ref="F105:G105"/>
    <mergeCell ref="H105:I105"/>
    <mergeCell ref="F106:G106"/>
    <mergeCell ref="H106:I106"/>
    <mergeCell ref="T100:T106"/>
    <mergeCell ref="U100:U106"/>
    <mergeCell ref="V100:V106"/>
    <mergeCell ref="W100:W106"/>
    <mergeCell ref="X100:X106"/>
    <mergeCell ref="Y100:Y106"/>
    <mergeCell ref="Z100:Z106"/>
    <mergeCell ref="F101:G102"/>
    <mergeCell ref="H101:I102"/>
    <mergeCell ref="J101:J102"/>
    <mergeCell ref="Q102:Q103"/>
    <mergeCell ref="R102:R103"/>
    <mergeCell ref="S102:S103"/>
    <mergeCell ref="F103:G104"/>
    <mergeCell ref="H103:I104"/>
    <mergeCell ref="J103:J104"/>
    <mergeCell ref="A107:A117"/>
    <mergeCell ref="B107:B117"/>
    <mergeCell ref="C107:C117"/>
    <mergeCell ref="D107:D117"/>
    <mergeCell ref="L107:M109"/>
    <mergeCell ref="N107:O109"/>
    <mergeCell ref="P107:P109"/>
    <mergeCell ref="T107:T117"/>
    <mergeCell ref="U107:U117"/>
    <mergeCell ref="V107:V117"/>
    <mergeCell ref="W107:W117"/>
    <mergeCell ref="X107:X117"/>
    <mergeCell ref="P110:P116"/>
    <mergeCell ref="Q116:Q117"/>
    <mergeCell ref="R116:R117"/>
    <mergeCell ref="S116:S117"/>
    <mergeCell ref="Y107:Y117"/>
    <mergeCell ref="Z107:Z117"/>
    <mergeCell ref="F108:G110"/>
    <mergeCell ref="H108:I110"/>
    <mergeCell ref="J108:J110"/>
    <mergeCell ref="Q109:Q111"/>
    <mergeCell ref="R109:R111"/>
    <mergeCell ref="S109:S111"/>
    <mergeCell ref="L110:M116"/>
    <mergeCell ref="N110:O116"/>
    <mergeCell ref="A118:A122"/>
    <mergeCell ref="B118:B122"/>
    <mergeCell ref="C118:C122"/>
    <mergeCell ref="D118:D122"/>
    <mergeCell ref="T118:T122"/>
    <mergeCell ref="U118:U122"/>
    <mergeCell ref="S120:S121"/>
    <mergeCell ref="V118:V122"/>
    <mergeCell ref="W118:W122"/>
    <mergeCell ref="X118:X122"/>
    <mergeCell ref="Y118:Y122"/>
    <mergeCell ref="Z118:Z122"/>
    <mergeCell ref="F119:G120"/>
    <mergeCell ref="H119:I120"/>
    <mergeCell ref="J119:J120"/>
    <mergeCell ref="Q120:Q121"/>
    <mergeCell ref="R120:R121"/>
    <mergeCell ref="A123:A131"/>
    <mergeCell ref="B123:B131"/>
    <mergeCell ref="C123:C131"/>
    <mergeCell ref="D123:D131"/>
    <mergeCell ref="L123:M125"/>
    <mergeCell ref="N123:O125"/>
    <mergeCell ref="J127:J128"/>
    <mergeCell ref="F129:G130"/>
    <mergeCell ref="H129:I130"/>
    <mergeCell ref="J129:J130"/>
    <mergeCell ref="P123:P125"/>
    <mergeCell ref="T123:T131"/>
    <mergeCell ref="U123:U131"/>
    <mergeCell ref="V123:V131"/>
    <mergeCell ref="W123:W131"/>
    <mergeCell ref="X123:X131"/>
    <mergeCell ref="Q128:Q129"/>
    <mergeCell ref="R128:R129"/>
    <mergeCell ref="S128:S129"/>
    <mergeCell ref="Q130:Q131"/>
    <mergeCell ref="Y123:Y131"/>
    <mergeCell ref="Z123:Z131"/>
    <mergeCell ref="F124:G126"/>
    <mergeCell ref="H124:I126"/>
    <mergeCell ref="J124:J126"/>
    <mergeCell ref="Q125:Q127"/>
    <mergeCell ref="R125:R127"/>
    <mergeCell ref="S125:S127"/>
    <mergeCell ref="F127:G128"/>
    <mergeCell ref="H127:I128"/>
    <mergeCell ref="R130:R131"/>
    <mergeCell ref="S130:S131"/>
    <mergeCell ref="A132:A140"/>
    <mergeCell ref="B132:B140"/>
    <mergeCell ref="C132:C140"/>
    <mergeCell ref="D132:D140"/>
    <mergeCell ref="L132:M135"/>
    <mergeCell ref="N132:O135"/>
    <mergeCell ref="P132:P135"/>
    <mergeCell ref="F137:G138"/>
    <mergeCell ref="T132:T140"/>
    <mergeCell ref="U132:U140"/>
    <mergeCell ref="V132:V140"/>
    <mergeCell ref="W132:W140"/>
    <mergeCell ref="X132:X140"/>
    <mergeCell ref="Y132:Y140"/>
    <mergeCell ref="Z132:Z140"/>
    <mergeCell ref="F134:G136"/>
    <mergeCell ref="H134:I136"/>
    <mergeCell ref="J134:J136"/>
    <mergeCell ref="Q135:Q137"/>
    <mergeCell ref="R135:R137"/>
    <mergeCell ref="S135:S137"/>
    <mergeCell ref="L136:M140"/>
    <mergeCell ref="N136:O140"/>
    <mergeCell ref="P136:P140"/>
    <mergeCell ref="H137:I138"/>
    <mergeCell ref="J137:J138"/>
    <mergeCell ref="Q138:Q139"/>
    <mergeCell ref="R138:R139"/>
    <mergeCell ref="S138:S139"/>
    <mergeCell ref="A141:A145"/>
    <mergeCell ref="B141:B145"/>
    <mergeCell ref="C141:C145"/>
    <mergeCell ref="D141:D145"/>
    <mergeCell ref="T141:T145"/>
    <mergeCell ref="U141:U145"/>
    <mergeCell ref="V141:V145"/>
    <mergeCell ref="W141:W145"/>
    <mergeCell ref="X141:X145"/>
    <mergeCell ref="Y141:Y145"/>
    <mergeCell ref="Z141:Z145"/>
    <mergeCell ref="F142:G143"/>
    <mergeCell ref="H142:I143"/>
    <mergeCell ref="J142:J143"/>
    <mergeCell ref="Q143:Q144"/>
    <mergeCell ref="R143:R144"/>
    <mergeCell ref="S143:S144"/>
    <mergeCell ref="F144:G145"/>
    <mergeCell ref="H144:I145"/>
    <mergeCell ref="J144:J145"/>
    <mergeCell ref="A146:A151"/>
    <mergeCell ref="B146:B151"/>
    <mergeCell ref="C146:C151"/>
    <mergeCell ref="D146:D151"/>
    <mergeCell ref="L146:M148"/>
    <mergeCell ref="N146:O148"/>
    <mergeCell ref="P146:P148"/>
    <mergeCell ref="T146:T151"/>
    <mergeCell ref="U146:U151"/>
    <mergeCell ref="V146:V151"/>
    <mergeCell ref="W146:W151"/>
    <mergeCell ref="X146:X151"/>
    <mergeCell ref="P149:P151"/>
    <mergeCell ref="Y146:Y151"/>
    <mergeCell ref="Z146:Z151"/>
    <mergeCell ref="F147:G149"/>
    <mergeCell ref="H147:I149"/>
    <mergeCell ref="J147:J149"/>
    <mergeCell ref="Q148:Q150"/>
    <mergeCell ref="R148:R150"/>
    <mergeCell ref="S148:S150"/>
    <mergeCell ref="L149:M151"/>
    <mergeCell ref="N149:O151"/>
    <mergeCell ref="A152:A156"/>
    <mergeCell ref="B152:B156"/>
    <mergeCell ref="C152:C156"/>
    <mergeCell ref="D152:D156"/>
    <mergeCell ref="T152:T156"/>
    <mergeCell ref="U152:U156"/>
    <mergeCell ref="S154:S155"/>
    <mergeCell ref="V152:V156"/>
    <mergeCell ref="W152:W156"/>
    <mergeCell ref="X152:X156"/>
    <mergeCell ref="Y152:Y156"/>
    <mergeCell ref="Z152:Z156"/>
    <mergeCell ref="F153:G154"/>
    <mergeCell ref="H153:I154"/>
    <mergeCell ref="J153:J154"/>
    <mergeCell ref="Q154:Q155"/>
    <mergeCell ref="R154:R155"/>
    <mergeCell ref="A157:A162"/>
    <mergeCell ref="B157:B162"/>
    <mergeCell ref="C157:C162"/>
    <mergeCell ref="D157:D162"/>
    <mergeCell ref="L157:M159"/>
    <mergeCell ref="N157:O159"/>
    <mergeCell ref="J161:J162"/>
    <mergeCell ref="P157:P159"/>
    <mergeCell ref="T157:T162"/>
    <mergeCell ref="U157:U162"/>
    <mergeCell ref="V157:V162"/>
    <mergeCell ref="W157:W162"/>
    <mergeCell ref="X157:X162"/>
    <mergeCell ref="Y157:Y162"/>
    <mergeCell ref="Z157:Z162"/>
    <mergeCell ref="F158:G160"/>
    <mergeCell ref="H158:I160"/>
    <mergeCell ref="J158:J160"/>
    <mergeCell ref="Q159:Q161"/>
    <mergeCell ref="R159:R161"/>
    <mergeCell ref="S159:S161"/>
    <mergeCell ref="F161:G162"/>
    <mergeCell ref="H161:I162"/>
    <mergeCell ref="A163:A169"/>
    <mergeCell ref="B163:B169"/>
    <mergeCell ref="C163:C169"/>
    <mergeCell ref="D163:D169"/>
    <mergeCell ref="L163:M165"/>
    <mergeCell ref="N163:O165"/>
    <mergeCell ref="J167:J168"/>
    <mergeCell ref="F169:G169"/>
    <mergeCell ref="H169:I169"/>
    <mergeCell ref="P163:P165"/>
    <mergeCell ref="T163:T169"/>
    <mergeCell ref="U163:U169"/>
    <mergeCell ref="V163:V169"/>
    <mergeCell ref="W163:W169"/>
    <mergeCell ref="X163:X169"/>
    <mergeCell ref="Y163:Y169"/>
    <mergeCell ref="Z163:Z169"/>
    <mergeCell ref="F164:G166"/>
    <mergeCell ref="H164:I166"/>
    <mergeCell ref="J164:J166"/>
    <mergeCell ref="Q165:Q167"/>
    <mergeCell ref="R165:R167"/>
    <mergeCell ref="S165:S167"/>
    <mergeCell ref="F167:G168"/>
    <mergeCell ref="H167:I168"/>
    <mergeCell ref="A170:A174"/>
    <mergeCell ref="B170:B174"/>
    <mergeCell ref="C170:C174"/>
    <mergeCell ref="D170:D174"/>
    <mergeCell ref="T170:T174"/>
    <mergeCell ref="U170:U174"/>
    <mergeCell ref="V170:V174"/>
    <mergeCell ref="W170:W174"/>
    <mergeCell ref="X170:X174"/>
    <mergeCell ref="Y170:Y174"/>
    <mergeCell ref="Z170:Z174"/>
    <mergeCell ref="F171:G172"/>
    <mergeCell ref="H171:I172"/>
    <mergeCell ref="J171:J172"/>
    <mergeCell ref="U175:U180"/>
    <mergeCell ref="V175:V180"/>
    <mergeCell ref="W175:W180"/>
    <mergeCell ref="X175:X180"/>
    <mergeCell ref="A175:A180"/>
    <mergeCell ref="B175:B180"/>
    <mergeCell ref="C175:C180"/>
    <mergeCell ref="D175:D180"/>
    <mergeCell ref="L175:M177"/>
    <mergeCell ref="N175:O177"/>
    <mergeCell ref="Y175:Y180"/>
    <mergeCell ref="Z175:Z180"/>
    <mergeCell ref="F176:G178"/>
    <mergeCell ref="H176:I178"/>
    <mergeCell ref="J176:J178"/>
    <mergeCell ref="Q177:Q179"/>
    <mergeCell ref="R177:R179"/>
    <mergeCell ref="S177:S179"/>
    <mergeCell ref="P175:P177"/>
    <mergeCell ref="T175:T180"/>
    <mergeCell ref="A181:A186"/>
    <mergeCell ref="B181:B186"/>
    <mergeCell ref="C181:C186"/>
    <mergeCell ref="D181:D186"/>
    <mergeCell ref="L181:M183"/>
    <mergeCell ref="N181:O183"/>
    <mergeCell ref="J185:J186"/>
    <mergeCell ref="P181:P183"/>
    <mergeCell ref="T181:T186"/>
    <mergeCell ref="U181:U186"/>
    <mergeCell ref="V181:V186"/>
    <mergeCell ref="W181:W186"/>
    <mergeCell ref="X181:X186"/>
    <mergeCell ref="Y181:Y186"/>
    <mergeCell ref="Z181:Z186"/>
    <mergeCell ref="F182:G184"/>
    <mergeCell ref="H182:I184"/>
    <mergeCell ref="J182:J184"/>
    <mergeCell ref="Q183:Q185"/>
    <mergeCell ref="R183:R185"/>
    <mergeCell ref="S183:S185"/>
    <mergeCell ref="F185:G186"/>
    <mergeCell ref="H185:I186"/>
    <mergeCell ref="A187:A193"/>
    <mergeCell ref="B187:B193"/>
    <mergeCell ref="C187:C193"/>
    <mergeCell ref="D187:D193"/>
    <mergeCell ref="L187:M189"/>
    <mergeCell ref="N187:O189"/>
    <mergeCell ref="L193:M193"/>
    <mergeCell ref="N193:O193"/>
    <mergeCell ref="P187:P189"/>
    <mergeCell ref="T187:T193"/>
    <mergeCell ref="U187:U193"/>
    <mergeCell ref="V187:V193"/>
    <mergeCell ref="W187:W193"/>
    <mergeCell ref="X187:X193"/>
    <mergeCell ref="P190:P192"/>
    <mergeCell ref="Y187:Y193"/>
    <mergeCell ref="Z187:Z193"/>
    <mergeCell ref="F188:G190"/>
    <mergeCell ref="H188:I190"/>
    <mergeCell ref="J188:J190"/>
    <mergeCell ref="Q189:Q191"/>
    <mergeCell ref="R189:R191"/>
    <mergeCell ref="S189:S191"/>
    <mergeCell ref="L190:M192"/>
    <mergeCell ref="N190:O192"/>
    <mergeCell ref="A194:A195"/>
    <mergeCell ref="B194:B195"/>
    <mergeCell ref="C194:C195"/>
    <mergeCell ref="D194:D195"/>
    <mergeCell ref="T194:T195"/>
    <mergeCell ref="U194:U195"/>
    <mergeCell ref="Y194:Y195"/>
    <mergeCell ref="Z194:Z195"/>
    <mergeCell ref="T196:T201"/>
    <mergeCell ref="U196:U201"/>
    <mergeCell ref="V196:V201"/>
    <mergeCell ref="W196:W201"/>
    <mergeCell ref="X196:X201"/>
    <mergeCell ref="Y196:Y201"/>
    <mergeCell ref="Z196:Z201"/>
    <mergeCell ref="V194:V195"/>
    <mergeCell ref="W194:W195"/>
    <mergeCell ref="X194:X195"/>
    <mergeCell ref="F197:G198"/>
    <mergeCell ref="H197:I198"/>
    <mergeCell ref="J197:J198"/>
    <mergeCell ref="Q198:Q199"/>
    <mergeCell ref="A202:A207"/>
    <mergeCell ref="B202:B207"/>
    <mergeCell ref="C202:C207"/>
    <mergeCell ref="D202:D207"/>
    <mergeCell ref="A196:A201"/>
    <mergeCell ref="B196:B201"/>
    <mergeCell ref="J203:J205"/>
    <mergeCell ref="Q204:Q206"/>
    <mergeCell ref="R198:R199"/>
    <mergeCell ref="S198:S199"/>
    <mergeCell ref="F199:G200"/>
    <mergeCell ref="H199:I200"/>
    <mergeCell ref="J199:J200"/>
    <mergeCell ref="F201:G201"/>
    <mergeCell ref="H201:I201"/>
    <mergeCell ref="R204:R206"/>
    <mergeCell ref="Y202:Y207"/>
    <mergeCell ref="Z202:Z207"/>
    <mergeCell ref="C196:C201"/>
    <mergeCell ref="D196:D201"/>
    <mergeCell ref="L202:M204"/>
    <mergeCell ref="N202:O204"/>
    <mergeCell ref="P202:P204"/>
    <mergeCell ref="T202:T207"/>
    <mergeCell ref="F203:G205"/>
    <mergeCell ref="H203:I205"/>
    <mergeCell ref="S204:S206"/>
    <mergeCell ref="U208:U213"/>
    <mergeCell ref="V208:V213"/>
    <mergeCell ref="W208:W213"/>
    <mergeCell ref="X208:X213"/>
    <mergeCell ref="U202:U207"/>
    <mergeCell ref="V202:V207"/>
    <mergeCell ref="W202:W207"/>
    <mergeCell ref="X202:X207"/>
    <mergeCell ref="A208:A213"/>
    <mergeCell ref="B208:B213"/>
    <mergeCell ref="C208:C213"/>
    <mergeCell ref="D208:D213"/>
    <mergeCell ref="L208:M210"/>
    <mergeCell ref="N208:O210"/>
    <mergeCell ref="Y208:Y213"/>
    <mergeCell ref="Z208:Z213"/>
    <mergeCell ref="F209:G211"/>
    <mergeCell ref="H209:I211"/>
    <mergeCell ref="J209:J211"/>
    <mergeCell ref="Q210:Q212"/>
    <mergeCell ref="R210:R212"/>
    <mergeCell ref="S210:S212"/>
    <mergeCell ref="P208:P210"/>
    <mergeCell ref="T208:T213"/>
    <mergeCell ref="U214:U219"/>
    <mergeCell ref="V214:V219"/>
    <mergeCell ref="W214:W219"/>
    <mergeCell ref="X214:X219"/>
    <mergeCell ref="A214:A219"/>
    <mergeCell ref="B214:B219"/>
    <mergeCell ref="C214:C219"/>
    <mergeCell ref="D214:D219"/>
    <mergeCell ref="L214:M216"/>
    <mergeCell ref="N214:O216"/>
    <mergeCell ref="Y214:Y219"/>
    <mergeCell ref="Z214:Z219"/>
    <mergeCell ref="F215:G217"/>
    <mergeCell ref="H215:I217"/>
    <mergeCell ref="J215:J217"/>
    <mergeCell ref="Q216:Q218"/>
    <mergeCell ref="R216:R218"/>
    <mergeCell ref="S216:S218"/>
    <mergeCell ref="P214:P216"/>
    <mergeCell ref="T214:T219"/>
    <mergeCell ref="A220:A222"/>
    <mergeCell ref="B220:B222"/>
    <mergeCell ref="C220:C222"/>
    <mergeCell ref="D220:D222"/>
    <mergeCell ref="T220:T222"/>
    <mergeCell ref="U220:U222"/>
    <mergeCell ref="V220:V222"/>
    <mergeCell ref="W220:W222"/>
    <mergeCell ref="X220:X222"/>
    <mergeCell ref="Y220:Y222"/>
    <mergeCell ref="Z220:Z222"/>
    <mergeCell ref="F221:G221"/>
    <mergeCell ref="H221:I221"/>
    <mergeCell ref="F222:G222"/>
    <mergeCell ref="H222:I222"/>
    <mergeCell ref="A223:A228"/>
    <mergeCell ref="B223:B228"/>
    <mergeCell ref="C223:C228"/>
    <mergeCell ref="D223:D228"/>
    <mergeCell ref="L223:M225"/>
    <mergeCell ref="N223:O225"/>
    <mergeCell ref="J227:J228"/>
    <mergeCell ref="P223:P225"/>
    <mergeCell ref="T223:T228"/>
    <mergeCell ref="U223:U228"/>
    <mergeCell ref="V223:V228"/>
    <mergeCell ref="W223:W228"/>
    <mergeCell ref="X223:X228"/>
    <mergeCell ref="Y223:Y228"/>
    <mergeCell ref="Z223:Z228"/>
    <mergeCell ref="F224:G226"/>
    <mergeCell ref="H224:I226"/>
    <mergeCell ref="J224:J226"/>
    <mergeCell ref="Q225:Q227"/>
    <mergeCell ref="R225:R227"/>
    <mergeCell ref="S225:S227"/>
    <mergeCell ref="F227:G228"/>
    <mergeCell ref="H227:I228"/>
    <mergeCell ref="A229:A235"/>
    <mergeCell ref="B229:B235"/>
    <mergeCell ref="C229:C235"/>
    <mergeCell ref="D229:D235"/>
    <mergeCell ref="L229:M231"/>
    <mergeCell ref="N229:O231"/>
    <mergeCell ref="F233:G234"/>
    <mergeCell ref="H233:I234"/>
    <mergeCell ref="J233:J234"/>
    <mergeCell ref="P229:P231"/>
    <mergeCell ref="T229:T235"/>
    <mergeCell ref="U229:U235"/>
    <mergeCell ref="V229:V235"/>
    <mergeCell ref="W229:W235"/>
    <mergeCell ref="X229:X235"/>
    <mergeCell ref="P232:P235"/>
    <mergeCell ref="Y229:Y235"/>
    <mergeCell ref="Z229:Z235"/>
    <mergeCell ref="F230:G232"/>
    <mergeCell ref="H230:I232"/>
    <mergeCell ref="J230:J232"/>
    <mergeCell ref="Q231:Q233"/>
    <mergeCell ref="R231:R233"/>
    <mergeCell ref="S231:S233"/>
    <mergeCell ref="L232:M235"/>
    <mergeCell ref="N232:O235"/>
    <mergeCell ref="A236:A241"/>
    <mergeCell ref="B236:B241"/>
    <mergeCell ref="C236:C241"/>
    <mergeCell ref="D236:D241"/>
    <mergeCell ref="L236:M238"/>
    <mergeCell ref="N236:O238"/>
    <mergeCell ref="P236:P238"/>
    <mergeCell ref="T236:T241"/>
    <mergeCell ref="U236:U241"/>
    <mergeCell ref="V236:V241"/>
    <mergeCell ref="W236:W241"/>
    <mergeCell ref="X236:X241"/>
    <mergeCell ref="P239:P241"/>
    <mergeCell ref="Y236:Y241"/>
    <mergeCell ref="Z236:Z241"/>
    <mergeCell ref="F237:G239"/>
    <mergeCell ref="H237:I239"/>
    <mergeCell ref="J237:J239"/>
    <mergeCell ref="Q238:Q240"/>
    <mergeCell ref="R238:R240"/>
    <mergeCell ref="S238:S240"/>
    <mergeCell ref="L239:M241"/>
    <mergeCell ref="N239:O241"/>
    <mergeCell ref="U242:U247"/>
    <mergeCell ref="V242:V247"/>
    <mergeCell ref="W242:W247"/>
    <mergeCell ref="X242:X247"/>
    <mergeCell ref="A242:A247"/>
    <mergeCell ref="B242:B247"/>
    <mergeCell ref="C242:C247"/>
    <mergeCell ref="D242:D247"/>
    <mergeCell ref="L242:M244"/>
    <mergeCell ref="N242:O244"/>
    <mergeCell ref="Y242:Y247"/>
    <mergeCell ref="Z242:Z247"/>
    <mergeCell ref="F243:G245"/>
    <mergeCell ref="H243:I245"/>
    <mergeCell ref="J243:J245"/>
    <mergeCell ref="Q244:Q246"/>
    <mergeCell ref="R244:R246"/>
    <mergeCell ref="S244:S246"/>
    <mergeCell ref="P242:P244"/>
    <mergeCell ref="T242:T247"/>
    <mergeCell ref="U248:U253"/>
    <mergeCell ref="V248:V253"/>
    <mergeCell ref="W248:W253"/>
    <mergeCell ref="X248:X253"/>
    <mergeCell ref="A248:A253"/>
    <mergeCell ref="B248:B253"/>
    <mergeCell ref="C248:C253"/>
    <mergeCell ref="D248:D253"/>
    <mergeCell ref="L248:M250"/>
    <mergeCell ref="N248:O250"/>
    <mergeCell ref="Y248:Y253"/>
    <mergeCell ref="Z248:Z253"/>
    <mergeCell ref="F249:G251"/>
    <mergeCell ref="H249:I251"/>
    <mergeCell ref="J249:J251"/>
    <mergeCell ref="Q250:Q252"/>
    <mergeCell ref="R250:R252"/>
    <mergeCell ref="S250:S252"/>
    <mergeCell ref="P248:P250"/>
    <mergeCell ref="T248:T253"/>
    <mergeCell ref="U254:U259"/>
    <mergeCell ref="V254:V259"/>
    <mergeCell ref="W254:W259"/>
    <mergeCell ref="X254:X259"/>
    <mergeCell ref="A254:A259"/>
    <mergeCell ref="B254:B259"/>
    <mergeCell ref="C254:C259"/>
    <mergeCell ref="D254:D259"/>
    <mergeCell ref="L254:M256"/>
    <mergeCell ref="N254:O256"/>
    <mergeCell ref="Y254:Y259"/>
    <mergeCell ref="Z254:Z259"/>
    <mergeCell ref="F255:G257"/>
    <mergeCell ref="H255:I257"/>
    <mergeCell ref="J255:J257"/>
    <mergeCell ref="Q256:Q258"/>
    <mergeCell ref="R256:R258"/>
    <mergeCell ref="S256:S258"/>
    <mergeCell ref="P254:P256"/>
    <mergeCell ref="T254:T259"/>
    <mergeCell ref="U260:U265"/>
    <mergeCell ref="V260:V265"/>
    <mergeCell ref="W260:W265"/>
    <mergeCell ref="X260:X265"/>
    <mergeCell ref="A260:A265"/>
    <mergeCell ref="B260:B265"/>
    <mergeCell ref="C260:C265"/>
    <mergeCell ref="D260:D265"/>
    <mergeCell ref="L260:M262"/>
    <mergeCell ref="N260:O262"/>
    <mergeCell ref="Y260:Y265"/>
    <mergeCell ref="Z260:Z265"/>
    <mergeCell ref="F261:G263"/>
    <mergeCell ref="H261:I263"/>
    <mergeCell ref="J261:J263"/>
    <mergeCell ref="Q262:Q264"/>
    <mergeCell ref="R262:R264"/>
    <mergeCell ref="S262:S264"/>
    <mergeCell ref="P260:P262"/>
    <mergeCell ref="T260:T265"/>
    <mergeCell ref="X266:X269"/>
    <mergeCell ref="A266:A269"/>
    <mergeCell ref="B266:B269"/>
    <mergeCell ref="C266:C269"/>
    <mergeCell ref="D266:D269"/>
    <mergeCell ref="L266:M267"/>
    <mergeCell ref="N266:O267"/>
    <mergeCell ref="Z266:Z269"/>
    <mergeCell ref="F267:G268"/>
    <mergeCell ref="H267:I268"/>
    <mergeCell ref="J267:J268"/>
    <mergeCell ref="A270:A275"/>
    <mergeCell ref="B270:B275"/>
    <mergeCell ref="C270:C275"/>
    <mergeCell ref="D270:D275"/>
    <mergeCell ref="L270:M272"/>
    <mergeCell ref="P266:P267"/>
    <mergeCell ref="P270:P272"/>
    <mergeCell ref="T270:T275"/>
    <mergeCell ref="U270:U275"/>
    <mergeCell ref="V270:V275"/>
    <mergeCell ref="W270:W275"/>
    <mergeCell ref="Y266:Y269"/>
    <mergeCell ref="T266:T269"/>
    <mergeCell ref="U266:U269"/>
    <mergeCell ref="V266:V269"/>
    <mergeCell ref="W266:W269"/>
    <mergeCell ref="X270:X275"/>
    <mergeCell ref="Y270:Y275"/>
    <mergeCell ref="Z270:Z275"/>
    <mergeCell ref="F271:G273"/>
    <mergeCell ref="H271:I273"/>
    <mergeCell ref="J271:J273"/>
    <mergeCell ref="Q272:Q274"/>
    <mergeCell ref="R272:R274"/>
    <mergeCell ref="S272:S274"/>
    <mergeCell ref="N270:O272"/>
    <mergeCell ref="A276:A281"/>
    <mergeCell ref="B276:B281"/>
    <mergeCell ref="C276:C281"/>
    <mergeCell ref="D276:D281"/>
    <mergeCell ref="L276:M278"/>
    <mergeCell ref="N276:O278"/>
    <mergeCell ref="P276:P278"/>
    <mergeCell ref="T276:T281"/>
    <mergeCell ref="U276:U281"/>
    <mergeCell ref="V276:V281"/>
    <mergeCell ref="W276:W281"/>
    <mergeCell ref="X276:X281"/>
    <mergeCell ref="P279:P281"/>
    <mergeCell ref="Y276:Y281"/>
    <mergeCell ref="Z276:Z281"/>
    <mergeCell ref="F277:G279"/>
    <mergeCell ref="H277:I279"/>
    <mergeCell ref="J277:J279"/>
    <mergeCell ref="Q278:Q280"/>
    <mergeCell ref="R278:R280"/>
    <mergeCell ref="S278:S280"/>
    <mergeCell ref="L279:M281"/>
    <mergeCell ref="N279:O281"/>
    <mergeCell ref="A282:A287"/>
    <mergeCell ref="B282:B287"/>
    <mergeCell ref="C282:C287"/>
    <mergeCell ref="D282:D287"/>
    <mergeCell ref="L282:M284"/>
    <mergeCell ref="N282:O284"/>
    <mergeCell ref="P282:P284"/>
    <mergeCell ref="T282:T287"/>
    <mergeCell ref="U282:U287"/>
    <mergeCell ref="V282:V287"/>
    <mergeCell ref="W282:W287"/>
    <mergeCell ref="X282:X287"/>
    <mergeCell ref="P285:P287"/>
    <mergeCell ref="Y282:Y287"/>
    <mergeCell ref="Z282:Z287"/>
    <mergeCell ref="F283:G285"/>
    <mergeCell ref="H283:I285"/>
    <mergeCell ref="J283:J285"/>
    <mergeCell ref="Q284:Q286"/>
    <mergeCell ref="R284:R286"/>
    <mergeCell ref="S284:S286"/>
    <mergeCell ref="L285:M287"/>
    <mergeCell ref="N285:O287"/>
    <mergeCell ref="A288:A293"/>
    <mergeCell ref="B288:B293"/>
    <mergeCell ref="C288:C293"/>
    <mergeCell ref="D288:D293"/>
    <mergeCell ref="L288:M290"/>
    <mergeCell ref="N288:O290"/>
    <mergeCell ref="J292:J293"/>
    <mergeCell ref="P288:P290"/>
    <mergeCell ref="T288:T293"/>
    <mergeCell ref="U288:U293"/>
    <mergeCell ref="V288:V293"/>
    <mergeCell ref="W288:W293"/>
    <mergeCell ref="X288:X293"/>
    <mergeCell ref="Y288:Y293"/>
    <mergeCell ref="Z288:Z293"/>
    <mergeCell ref="F289:G291"/>
    <mergeCell ref="H289:I291"/>
    <mergeCell ref="J289:J291"/>
    <mergeCell ref="Q290:Q292"/>
    <mergeCell ref="R290:R292"/>
    <mergeCell ref="S290:S292"/>
    <mergeCell ref="F292:G293"/>
    <mergeCell ref="H292:I293"/>
    <mergeCell ref="A295:A296"/>
    <mergeCell ref="B295:B296"/>
    <mergeCell ref="C295:C296"/>
    <mergeCell ref="D295:D296"/>
    <mergeCell ref="T295:T296"/>
    <mergeCell ref="U295:U296"/>
    <mergeCell ref="V295:V296"/>
    <mergeCell ref="W295:W296"/>
    <mergeCell ref="X295:X296"/>
    <mergeCell ref="Y295:Y296"/>
    <mergeCell ref="Z295:Z296"/>
    <mergeCell ref="C297:C298"/>
    <mergeCell ref="D297:D298"/>
    <mergeCell ref="T297:T298"/>
    <mergeCell ref="U297:U298"/>
    <mergeCell ref="X297:X298"/>
    <mergeCell ref="Y297:Y298"/>
    <mergeCell ref="Z297:Z298"/>
    <mergeCell ref="A299:A304"/>
    <mergeCell ref="B299:B304"/>
    <mergeCell ref="C299:C304"/>
    <mergeCell ref="D299:D304"/>
    <mergeCell ref="L299:M301"/>
    <mergeCell ref="A297:A298"/>
    <mergeCell ref="B297:B298"/>
    <mergeCell ref="P299:P301"/>
    <mergeCell ref="T299:T304"/>
    <mergeCell ref="U299:U304"/>
    <mergeCell ref="V299:V304"/>
    <mergeCell ref="W299:W304"/>
    <mergeCell ref="V297:V298"/>
    <mergeCell ref="W297:W298"/>
    <mergeCell ref="X299:X304"/>
    <mergeCell ref="Y299:Y304"/>
    <mergeCell ref="Z299:Z304"/>
    <mergeCell ref="F300:G302"/>
    <mergeCell ref="H300:I302"/>
    <mergeCell ref="J300:J302"/>
    <mergeCell ref="Q301:Q303"/>
    <mergeCell ref="R301:R303"/>
    <mergeCell ref="S301:S303"/>
    <mergeCell ref="N299:O301"/>
    <mergeCell ref="A305:A309"/>
    <mergeCell ref="B305:B309"/>
    <mergeCell ref="C305:C309"/>
    <mergeCell ref="D305:D309"/>
    <mergeCell ref="T305:T309"/>
    <mergeCell ref="U305:U309"/>
    <mergeCell ref="S307:S308"/>
    <mergeCell ref="Z305:Z309"/>
    <mergeCell ref="F306:G307"/>
    <mergeCell ref="H306:I307"/>
    <mergeCell ref="J306:J307"/>
    <mergeCell ref="Q307:Q308"/>
    <mergeCell ref="R307:R308"/>
    <mergeCell ref="T310:T312"/>
    <mergeCell ref="U310:U312"/>
    <mergeCell ref="V305:V309"/>
    <mergeCell ref="W305:W309"/>
    <mergeCell ref="X305:X309"/>
    <mergeCell ref="Y305:Y309"/>
    <mergeCell ref="V310:V312"/>
    <mergeCell ref="W310:W312"/>
    <mergeCell ref="X310:X312"/>
    <mergeCell ref="Y310:Y312"/>
    <mergeCell ref="F311:G311"/>
    <mergeCell ref="H311:I311"/>
    <mergeCell ref="A310:A312"/>
    <mergeCell ref="B310:B312"/>
    <mergeCell ref="C310:C312"/>
    <mergeCell ref="D310:D312"/>
    <mergeCell ref="Z310:Z312"/>
    <mergeCell ref="V313:V314"/>
    <mergeCell ref="W313:W314"/>
    <mergeCell ref="X313:X314"/>
    <mergeCell ref="Y313:Y314"/>
    <mergeCell ref="Z313:Z314"/>
    <mergeCell ref="A313:A314"/>
    <mergeCell ref="B313:B314"/>
    <mergeCell ref="C313:C314"/>
    <mergeCell ref="D313:D314"/>
    <mergeCell ref="T313:T314"/>
    <mergeCell ref="U313:U314"/>
  </mergeCells>
  <phoneticPr fontId="0" type="noConversion"/>
  <pageMargins left="0.19685039370078741" right="0.19685039370078741" top="0.39370078740157483" bottom="0.39370078740157483" header="0.39370078740157483" footer="0.39370078740157483"/>
  <pageSetup paperSize="9" scale="67" fitToHeight="0" orientation="landscape"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topLeftCell="A4" workbookViewId="0">
      <selection activeCell="B10" sqref="B10"/>
    </sheetView>
  </sheetViews>
  <sheetFormatPr defaultRowHeight="12.75" x14ac:dyDescent="0.2"/>
  <cols>
    <col min="1" max="1" width="21.42578125" customWidth="1"/>
    <col min="2" max="2" width="17.140625" customWidth="1"/>
    <col min="3" max="3" width="33.5703125" customWidth="1"/>
    <col min="4" max="4" width="26.42578125" customWidth="1"/>
  </cols>
  <sheetData>
    <row r="1" spans="1:4" ht="21.95" customHeight="1" x14ac:dyDescent="0.2"/>
    <row r="2" spans="1:4" ht="25.5" x14ac:dyDescent="0.2">
      <c r="A2" s="20" t="s">
        <v>493</v>
      </c>
      <c r="B2" s="20"/>
      <c r="C2" s="20"/>
    </row>
    <row r="3" spans="1:4" ht="19.5" x14ac:dyDescent="0.2">
      <c r="A3" s="21" t="s">
        <v>494</v>
      </c>
      <c r="B3" s="22" t="s">
        <v>495</v>
      </c>
      <c r="C3" s="21" t="s">
        <v>496</v>
      </c>
    </row>
    <row r="10" spans="1:4" x14ac:dyDescent="0.2">
      <c r="A10" s="35">
        <v>1294712.74</v>
      </c>
      <c r="B10" s="35">
        <v>1294712.74</v>
      </c>
      <c r="C10" s="35">
        <v>1093588827.1500001</v>
      </c>
      <c r="D10" s="35">
        <v>1084533167.45</v>
      </c>
    </row>
    <row r="11" spans="1:4" x14ac:dyDescent="0.2">
      <c r="A11" s="35">
        <v>25125808.32</v>
      </c>
      <c r="B11" s="35">
        <v>24726609.859999999</v>
      </c>
      <c r="C11" s="35">
        <v>1962400</v>
      </c>
      <c r="D11" s="35">
        <v>1625506.24</v>
      </c>
    </row>
    <row r="12" spans="1:4" x14ac:dyDescent="0.2">
      <c r="A12" s="35">
        <v>30305.74</v>
      </c>
      <c r="B12" s="35">
        <v>30305.74</v>
      </c>
      <c r="C12" s="35">
        <v>200510600</v>
      </c>
      <c r="D12" s="35">
        <v>200509021.69999999</v>
      </c>
    </row>
    <row r="13" spans="1:4" x14ac:dyDescent="0.2">
      <c r="A13" s="35">
        <v>500000</v>
      </c>
      <c r="B13" s="35">
        <v>498067.9</v>
      </c>
      <c r="C13" s="35">
        <v>342140500</v>
      </c>
      <c r="D13" s="35">
        <v>342140348.23000002</v>
      </c>
    </row>
    <row r="14" spans="1:4" x14ac:dyDescent="0.2">
      <c r="A14" s="35">
        <v>21582.21</v>
      </c>
      <c r="B14" s="35">
        <v>21582.21</v>
      </c>
      <c r="C14" s="35">
        <v>5569394.8899999997</v>
      </c>
      <c r="D14" s="35">
        <v>5419145.71</v>
      </c>
    </row>
    <row r="15" spans="1:4" x14ac:dyDescent="0.2">
      <c r="A15" s="35">
        <v>3606311.81</v>
      </c>
      <c r="B15" s="35">
        <v>3606311.81</v>
      </c>
      <c r="C15" s="35">
        <v>35590546.18</v>
      </c>
      <c r="D15" s="35">
        <v>34830381.789999999</v>
      </c>
    </row>
    <row r="16" spans="1:4" x14ac:dyDescent="0.2">
      <c r="A16" s="35">
        <v>394222.11</v>
      </c>
      <c r="B16" s="35">
        <v>210315.65</v>
      </c>
      <c r="C16" s="35">
        <v>40543900</v>
      </c>
      <c r="D16" s="35">
        <v>40541595.950000003</v>
      </c>
    </row>
    <row r="17" spans="1:4" x14ac:dyDescent="0.2">
      <c r="A17" s="35">
        <v>125886.09</v>
      </c>
      <c r="B17" s="35">
        <v>125886.09</v>
      </c>
      <c r="C17" s="35">
        <v>3180100</v>
      </c>
      <c r="D17" s="35">
        <v>3178978.99</v>
      </c>
    </row>
    <row r="18" spans="1:4" x14ac:dyDescent="0.2">
      <c r="A18" s="35">
        <v>5569394.8899999997</v>
      </c>
      <c r="B18" s="35">
        <v>5419145.71</v>
      </c>
      <c r="C18" s="38">
        <f>C10-C11-C12-C13-C14-C15-C16-C17</f>
        <v>464091386.0800001</v>
      </c>
      <c r="D18" s="38">
        <f>D10-D11-D12-D13-D14-D15-D16-D17</f>
        <v>456288188.83999997</v>
      </c>
    </row>
    <row r="19" spans="1:4" x14ac:dyDescent="0.2">
      <c r="A19" s="35">
        <v>85663</v>
      </c>
      <c r="B19" s="35">
        <v>85663</v>
      </c>
      <c r="C19" s="35">
        <v>9500000</v>
      </c>
      <c r="D19" s="35">
        <v>18797.400000000001</v>
      </c>
    </row>
    <row r="20" spans="1:4" x14ac:dyDescent="0.2">
      <c r="A20" s="35">
        <v>5472539.1799999997</v>
      </c>
      <c r="B20" s="35">
        <v>5412187.79</v>
      </c>
      <c r="C20" s="35">
        <v>41902098.219999999</v>
      </c>
      <c r="D20" s="35">
        <v>41213360.119999997</v>
      </c>
    </row>
    <row r="21" spans="1:4" x14ac:dyDescent="0.2">
      <c r="A21" s="35">
        <v>905316.45</v>
      </c>
      <c r="B21" s="35">
        <v>877971.45</v>
      </c>
      <c r="C21" s="35">
        <v>39144031.399999999</v>
      </c>
      <c r="D21" s="35">
        <v>38731105.130000003</v>
      </c>
    </row>
    <row r="22" spans="1:4" x14ac:dyDescent="0.2">
      <c r="A22" s="35">
        <v>1710554.97</v>
      </c>
      <c r="B22" s="35">
        <v>1613577.37</v>
      </c>
      <c r="C22" s="35">
        <v>20206984.449999999</v>
      </c>
      <c r="D22" s="35">
        <v>5621819.7599999998</v>
      </c>
    </row>
    <row r="23" spans="1:4" x14ac:dyDescent="0.2">
      <c r="A23" s="35">
        <v>2366164.4</v>
      </c>
      <c r="B23" s="35">
        <v>2331378</v>
      </c>
      <c r="C23" s="35">
        <f>SUM(C18:C22)</f>
        <v>574844500.1500001</v>
      </c>
      <c r="D23" s="35">
        <f>SUM(D18:D22)</f>
        <v>541873271.25</v>
      </c>
    </row>
    <row r="24" spans="1:4" x14ac:dyDescent="0.2">
      <c r="A24" s="35">
        <v>8079388.0099999998</v>
      </c>
      <c r="B24" s="35">
        <v>7874176.7999999998</v>
      </c>
      <c r="C24" s="35"/>
      <c r="D24" s="35"/>
    </row>
    <row r="25" spans="1:4" x14ac:dyDescent="0.2">
      <c r="A25" s="35">
        <v>3727244</v>
      </c>
      <c r="B25" s="35">
        <v>3692196.06</v>
      </c>
      <c r="C25" s="35"/>
      <c r="D25" s="35"/>
    </row>
    <row r="26" spans="1:4" x14ac:dyDescent="0.2">
      <c r="A26" s="37">
        <f>SUM(A10:A25)</f>
        <v>59015093.919999994</v>
      </c>
      <c r="B26" s="37">
        <f>SUM(B10:B25)</f>
        <v>57820088.179999992</v>
      </c>
      <c r="C26" s="35"/>
      <c r="D26" s="35"/>
    </row>
    <row r="27" spans="1:4" x14ac:dyDescent="0.2">
      <c r="A27" s="35"/>
      <c r="B27" s="35"/>
      <c r="C27" s="35"/>
      <c r="D27" s="35"/>
    </row>
    <row r="28" spans="1:4" x14ac:dyDescent="0.2">
      <c r="A28" s="35"/>
      <c r="B28" s="35"/>
      <c r="C28" s="35"/>
      <c r="D28" s="35"/>
    </row>
    <row r="29" spans="1:4" x14ac:dyDescent="0.2">
      <c r="A29" s="35">
        <v>2220147.6</v>
      </c>
      <c r="B29" s="35">
        <v>2220147.1</v>
      </c>
      <c r="C29" s="35"/>
      <c r="D29" s="35"/>
    </row>
    <row r="30" spans="1:4" x14ac:dyDescent="0.2">
      <c r="A30" s="35">
        <v>35590546.18</v>
      </c>
      <c r="B30" s="35">
        <v>34830381.789999999</v>
      </c>
      <c r="C30" s="35"/>
      <c r="D30" s="35"/>
    </row>
    <row r="31" spans="1:4" x14ac:dyDescent="0.2">
      <c r="A31" s="35">
        <v>7987769.1100000003</v>
      </c>
      <c r="B31" s="35">
        <v>7957541.9100000001</v>
      </c>
      <c r="C31" s="35"/>
      <c r="D31" s="35"/>
    </row>
    <row r="32" spans="1:4" x14ac:dyDescent="0.2">
      <c r="A32" s="35">
        <v>7550187</v>
      </c>
      <c r="B32" s="35">
        <v>7244724.9500000002</v>
      </c>
      <c r="C32" s="35"/>
      <c r="D32" s="35"/>
    </row>
    <row r="33" spans="1:4" x14ac:dyDescent="0.2">
      <c r="A33" s="37">
        <f>SUM(A29:A32)</f>
        <v>53348649.890000001</v>
      </c>
      <c r="B33" s="37">
        <f>SUM(B29:B32)</f>
        <v>52252795.75</v>
      </c>
      <c r="C33" s="35"/>
      <c r="D33" s="35"/>
    </row>
    <row r="34" spans="1:4" x14ac:dyDescent="0.2">
      <c r="A34" s="35"/>
      <c r="B34" s="35"/>
      <c r="C34" s="35"/>
      <c r="D34" s="35"/>
    </row>
    <row r="35" spans="1:4" x14ac:dyDescent="0.2">
      <c r="A35" s="35">
        <v>12918518</v>
      </c>
      <c r="B35" s="35">
        <v>12918262.66</v>
      </c>
      <c r="C35" s="35"/>
      <c r="D35" s="35"/>
    </row>
    <row r="36" spans="1:4" x14ac:dyDescent="0.2">
      <c r="A36" s="35">
        <v>1290362</v>
      </c>
      <c r="B36" s="35">
        <v>1281208.8400000001</v>
      </c>
      <c r="C36" s="35"/>
      <c r="D36" s="35"/>
    </row>
    <row r="37" spans="1:4" x14ac:dyDescent="0.2">
      <c r="A37" s="37">
        <f>SUM(A35:A36)</f>
        <v>14208880</v>
      </c>
      <c r="B37" s="37">
        <f>SUM(B35:B36)</f>
        <v>14199471.5</v>
      </c>
      <c r="C37" s="35"/>
      <c r="D37" s="35"/>
    </row>
    <row r="38" spans="1:4" x14ac:dyDescent="0.2">
      <c r="A38" s="35"/>
      <c r="B38" s="35"/>
      <c r="C38" s="35"/>
      <c r="D38" s="35"/>
    </row>
    <row r="39" spans="1:4" x14ac:dyDescent="0.2">
      <c r="A39" s="35">
        <v>2533507.94</v>
      </c>
      <c r="B39" s="35">
        <v>2533507.2599999998</v>
      </c>
      <c r="C39" s="35"/>
      <c r="D39" s="35"/>
    </row>
    <row r="40" spans="1:4" x14ac:dyDescent="0.2">
      <c r="A40" s="35">
        <v>8226445.4100000001</v>
      </c>
      <c r="B40" s="35">
        <v>7578905.6200000001</v>
      </c>
      <c r="C40" s="35"/>
      <c r="D40" s="35"/>
    </row>
    <row r="41" spans="1:4" x14ac:dyDescent="0.2">
      <c r="A41" s="35">
        <v>551755.91</v>
      </c>
      <c r="B41" s="35">
        <v>551755.91</v>
      </c>
      <c r="C41" s="35"/>
      <c r="D41" s="35"/>
    </row>
    <row r="42" spans="1:4" x14ac:dyDescent="0.2">
      <c r="A42" s="35">
        <v>506447778.92000002</v>
      </c>
      <c r="B42" s="35">
        <v>506132897.75999999</v>
      </c>
      <c r="C42" s="35"/>
      <c r="D42" s="35"/>
    </row>
    <row r="43" spans="1:4" x14ac:dyDescent="0.2">
      <c r="A43" s="35">
        <v>1698055</v>
      </c>
      <c r="B43" s="35">
        <v>1464258.32</v>
      </c>
      <c r="C43" s="35"/>
      <c r="D43" s="35"/>
    </row>
    <row r="44" spans="1:4" x14ac:dyDescent="0.2">
      <c r="A44" s="35">
        <v>2213577.96</v>
      </c>
      <c r="B44" s="35">
        <v>1687291.2</v>
      </c>
      <c r="C44" s="35"/>
      <c r="D44" s="35"/>
    </row>
    <row r="45" spans="1:4" x14ac:dyDescent="0.2">
      <c r="A45" s="37">
        <f>A39+A40+A41+A42-A43+A44</f>
        <v>518275011.13999999</v>
      </c>
      <c r="B45" s="37">
        <f>B39+B40+B41+B42-B43+B44</f>
        <v>517020099.43000001</v>
      </c>
      <c r="C45" s="35"/>
      <c r="D45" s="35"/>
    </row>
    <row r="46" spans="1:4" x14ac:dyDescent="0.2">
      <c r="A46" s="35"/>
      <c r="B46" s="35"/>
      <c r="C46" s="35"/>
      <c r="D46" s="35"/>
    </row>
    <row r="47" spans="1:4" x14ac:dyDescent="0.2">
      <c r="A47" s="35"/>
      <c r="B47" s="35"/>
      <c r="C47" s="35"/>
      <c r="D47" s="35"/>
    </row>
    <row r="48" spans="1:4" x14ac:dyDescent="0.2">
      <c r="A48" s="35"/>
      <c r="B48" s="35"/>
      <c r="C48" s="35"/>
      <c r="D48" s="35"/>
    </row>
    <row r="49" spans="1:4" x14ac:dyDescent="0.2">
      <c r="A49" s="35"/>
      <c r="B49" s="35"/>
      <c r="C49" s="35"/>
      <c r="D49" s="35"/>
    </row>
    <row r="50" spans="1:4" x14ac:dyDescent="0.2">
      <c r="A50" s="35"/>
      <c r="B50" s="35"/>
      <c r="C50" s="35"/>
      <c r="D50" s="35"/>
    </row>
    <row r="51" spans="1:4" x14ac:dyDescent="0.2">
      <c r="A51" s="35"/>
      <c r="B51" s="35"/>
      <c r="C51" s="35"/>
      <c r="D51" s="35"/>
    </row>
    <row r="52" spans="1:4" x14ac:dyDescent="0.2">
      <c r="A52" s="35"/>
      <c r="B52" s="35"/>
      <c r="C52" s="35"/>
      <c r="D52" s="35"/>
    </row>
    <row r="53" spans="1:4" x14ac:dyDescent="0.2">
      <c r="A53" s="35"/>
      <c r="B53" s="35"/>
      <c r="C53" s="35"/>
      <c r="D53" s="35"/>
    </row>
    <row r="54" spans="1:4" x14ac:dyDescent="0.2">
      <c r="A54" s="36"/>
      <c r="B54" s="36"/>
      <c r="C54" s="36"/>
      <c r="D54" s="36"/>
    </row>
    <row r="55" spans="1:4" x14ac:dyDescent="0.2">
      <c r="A55" s="36"/>
      <c r="B55" s="36"/>
      <c r="C55" s="36"/>
      <c r="D55" s="36"/>
    </row>
    <row r="56" spans="1:4" x14ac:dyDescent="0.2">
      <c r="A56" s="36"/>
      <c r="B56" s="36"/>
      <c r="C56" s="36"/>
      <c r="D56" s="36"/>
    </row>
    <row r="57" spans="1:4" x14ac:dyDescent="0.2">
      <c r="A57" s="36"/>
      <c r="B57" s="36"/>
      <c r="C57" s="36"/>
      <c r="D57" s="36"/>
    </row>
    <row r="58" spans="1:4" x14ac:dyDescent="0.2">
      <c r="A58" s="36"/>
      <c r="B58" s="36"/>
      <c r="C58" s="36"/>
      <c r="D58" s="36"/>
    </row>
    <row r="59" spans="1:4" x14ac:dyDescent="0.2">
      <c r="A59" s="36"/>
      <c r="B59" s="36"/>
      <c r="C59" s="36"/>
      <c r="D59" s="36"/>
    </row>
    <row r="60" spans="1:4" x14ac:dyDescent="0.2">
      <c r="A60" s="36"/>
      <c r="B60" s="36"/>
      <c r="C60" s="36"/>
      <c r="D60" s="36"/>
    </row>
    <row r="61" spans="1:4" x14ac:dyDescent="0.2">
      <c r="A61" s="36"/>
      <c r="B61" s="36"/>
      <c r="C61" s="36"/>
      <c r="D61" s="36"/>
    </row>
    <row r="62" spans="1:4" x14ac:dyDescent="0.2">
      <c r="A62" s="36"/>
      <c r="B62" s="36"/>
      <c r="C62" s="36"/>
      <c r="D62" s="36"/>
    </row>
    <row r="63" spans="1:4" x14ac:dyDescent="0.2">
      <c r="A63" s="36"/>
      <c r="B63" s="36"/>
      <c r="C63" s="36"/>
      <c r="D63" s="36"/>
    </row>
    <row r="64" spans="1:4" x14ac:dyDescent="0.2">
      <c r="A64" s="36"/>
      <c r="B64" s="36"/>
      <c r="C64" s="36"/>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row r="83" spans="1:4" x14ac:dyDescent="0.2">
      <c r="A83" s="36"/>
      <c r="B83" s="36"/>
      <c r="C83" s="36"/>
      <c r="D83" s="36"/>
    </row>
    <row r="84" spans="1:4" x14ac:dyDescent="0.2">
      <c r="A84" s="36"/>
      <c r="B84" s="36"/>
      <c r="C84" s="36"/>
      <c r="D84" s="36"/>
    </row>
    <row r="85" spans="1:4" x14ac:dyDescent="0.2">
      <c r="A85" s="36"/>
      <c r="B85" s="36"/>
      <c r="C85" s="36"/>
      <c r="D85" s="36"/>
    </row>
    <row r="86" spans="1:4" x14ac:dyDescent="0.2">
      <c r="A86" s="36"/>
      <c r="B86" s="36"/>
      <c r="C86" s="36"/>
      <c r="D86" s="36"/>
    </row>
    <row r="87" spans="1:4" x14ac:dyDescent="0.2">
      <c r="A87" s="36"/>
      <c r="B87" s="36"/>
      <c r="C87" s="36"/>
      <c r="D87" s="36"/>
    </row>
    <row r="88" spans="1:4" x14ac:dyDescent="0.2">
      <c r="A88" s="36"/>
      <c r="B88" s="36"/>
      <c r="C88" s="36"/>
      <c r="D88" s="36"/>
    </row>
    <row r="89" spans="1:4" x14ac:dyDescent="0.2">
      <c r="A89" s="36"/>
      <c r="B89" s="36"/>
      <c r="C89" s="36"/>
      <c r="D89" s="36"/>
    </row>
    <row r="90" spans="1:4" x14ac:dyDescent="0.2">
      <c r="A90" s="36"/>
      <c r="B90" s="36"/>
      <c r="C90" s="36"/>
      <c r="D90" s="36"/>
    </row>
    <row r="91" spans="1:4" x14ac:dyDescent="0.2">
      <c r="A91" s="36"/>
      <c r="B91" s="36"/>
      <c r="C91" s="36"/>
      <c r="D91" s="36"/>
    </row>
    <row r="92" spans="1:4" x14ac:dyDescent="0.2">
      <c r="A92" s="36"/>
      <c r="B92" s="36"/>
      <c r="C92" s="36"/>
      <c r="D92" s="36"/>
    </row>
    <row r="93" spans="1:4" x14ac:dyDescent="0.2">
      <c r="A93" s="36"/>
      <c r="B93" s="36"/>
      <c r="C93" s="36"/>
      <c r="D93" s="36"/>
    </row>
    <row r="94" spans="1:4" x14ac:dyDescent="0.2">
      <c r="A94" s="36"/>
      <c r="B94" s="36"/>
      <c r="C94" s="36"/>
      <c r="D94" s="36"/>
    </row>
    <row r="95" spans="1:4" x14ac:dyDescent="0.2">
      <c r="A95" s="36"/>
      <c r="B95" s="36"/>
      <c r="C95" s="36"/>
      <c r="D95" s="36"/>
    </row>
    <row r="96" spans="1:4" x14ac:dyDescent="0.2">
      <c r="A96" s="36"/>
      <c r="B96" s="36"/>
      <c r="C96" s="36"/>
      <c r="D96" s="36"/>
    </row>
    <row r="97" spans="1:4" x14ac:dyDescent="0.2">
      <c r="A97" s="36"/>
      <c r="B97" s="36"/>
      <c r="C97" s="36"/>
      <c r="D97" s="36"/>
    </row>
    <row r="98" spans="1:4" x14ac:dyDescent="0.2">
      <c r="A98" s="36"/>
      <c r="B98" s="36"/>
      <c r="C98" s="36"/>
      <c r="D98" s="36"/>
    </row>
    <row r="99" spans="1:4" x14ac:dyDescent="0.2">
      <c r="A99" s="36"/>
      <c r="B99" s="36"/>
      <c r="C99" s="36"/>
      <c r="D99" s="36"/>
    </row>
    <row r="100" spans="1:4" x14ac:dyDescent="0.2">
      <c r="A100" s="36"/>
      <c r="B100" s="36"/>
      <c r="C100" s="36"/>
      <c r="D100" s="36"/>
    </row>
    <row r="101" spans="1:4" x14ac:dyDescent="0.2">
      <c r="A101" s="36"/>
      <c r="B101" s="36"/>
      <c r="C101" s="36"/>
      <c r="D101" s="36"/>
    </row>
    <row r="102" spans="1:4" x14ac:dyDescent="0.2">
      <c r="A102" s="36"/>
      <c r="B102" s="36"/>
      <c r="C102" s="36"/>
      <c r="D102" s="36"/>
    </row>
    <row r="103" spans="1:4" x14ac:dyDescent="0.2">
      <c r="A103" s="36"/>
      <c r="B103" s="36"/>
      <c r="C103" s="36"/>
      <c r="D103" s="36"/>
    </row>
    <row r="104" spans="1:4" x14ac:dyDescent="0.2">
      <c r="A104" s="36"/>
      <c r="B104" s="36"/>
      <c r="C104" s="36"/>
      <c r="D104" s="36"/>
    </row>
    <row r="105" spans="1:4" x14ac:dyDescent="0.2">
      <c r="A105" s="36"/>
      <c r="B105" s="36"/>
      <c r="C105" s="36"/>
      <c r="D105" s="36"/>
    </row>
    <row r="106" spans="1:4" x14ac:dyDescent="0.2">
      <c r="A106" s="36"/>
      <c r="B106" s="36"/>
      <c r="C106" s="36"/>
      <c r="D106" s="36"/>
    </row>
    <row r="107" spans="1:4" x14ac:dyDescent="0.2">
      <c r="A107" s="36"/>
      <c r="B107" s="36"/>
      <c r="C107" s="36"/>
      <c r="D107" s="36"/>
    </row>
    <row r="108" spans="1:4" x14ac:dyDescent="0.2">
      <c r="A108" s="36"/>
      <c r="B108" s="36"/>
      <c r="C108" s="36"/>
      <c r="D108" s="36"/>
    </row>
    <row r="109" spans="1:4" x14ac:dyDescent="0.2">
      <c r="A109" s="36"/>
      <c r="B109" s="36"/>
      <c r="C109" s="36"/>
      <c r="D109" s="36"/>
    </row>
    <row r="110" spans="1:4" x14ac:dyDescent="0.2">
      <c r="A110" s="36"/>
      <c r="B110" s="36"/>
      <c r="C110" s="36"/>
      <c r="D110" s="36"/>
    </row>
    <row r="111" spans="1:4" x14ac:dyDescent="0.2">
      <c r="A111" s="36"/>
      <c r="B111" s="36"/>
      <c r="C111" s="36"/>
      <c r="D111" s="36"/>
    </row>
  </sheetData>
  <phoneticPr fontId="0" type="noConversion"/>
  <pageMargins left="0.19685039370078741" right="0.19685039370078741" top="0.39370078740157483" bottom="0.39370078740157483" header="0.39370078740157483" footer="0.39370078740157483"/>
  <pageSetup paperSize="8" orientation="landscape"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2015-06-04T04:52:31Z</dcterms:created>
  <dcterms:modified xsi:type="dcterms:W3CDTF">2018-04-02T08:50:41Z</dcterms:modified>
</cp:coreProperties>
</file>