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Y:\НаСайт\Газета\2013\"/>
    </mc:Choice>
  </mc:AlternateContent>
  <bookViews>
    <workbookView xWindow="120" yWindow="120" windowWidth="9720" windowHeight="7320"/>
  </bookViews>
  <sheets>
    <sheet name="исполнение" sheetId="3" r:id="rId1"/>
  </sheets>
  <calcPr calcId="152511"/>
</workbook>
</file>

<file path=xl/calcChain.xml><?xml version="1.0" encoding="utf-8"?>
<calcChain xmlns="http://schemas.openxmlformats.org/spreadsheetml/2006/main">
  <c r="N34" i="3" l="1"/>
  <c r="O34" i="3" s="1"/>
  <c r="N90" i="3"/>
  <c r="O100" i="3"/>
  <c r="O65" i="3"/>
  <c r="O64" i="3"/>
  <c r="O63" i="3"/>
  <c r="M59" i="3"/>
  <c r="O16" i="3"/>
  <c r="N23" i="3"/>
  <c r="O23" i="3" s="1"/>
  <c r="M77" i="3"/>
  <c r="M25" i="3"/>
  <c r="M81" i="3" s="1"/>
  <c r="N25" i="3"/>
  <c r="M90" i="3"/>
  <c r="O75" i="3"/>
  <c r="N77" i="3"/>
  <c r="O77" i="3" s="1"/>
  <c r="N37" i="3"/>
  <c r="O37" i="3"/>
  <c r="N43" i="3"/>
  <c r="O43" i="3"/>
  <c r="N48" i="3"/>
  <c r="N51" i="3"/>
  <c r="O51" i="3" s="1"/>
  <c r="N56" i="3"/>
  <c r="N59" i="3"/>
  <c r="N81" i="3" s="1"/>
  <c r="O81" i="3" s="1"/>
  <c r="N67" i="3"/>
  <c r="O67" i="3"/>
  <c r="N73" i="3"/>
  <c r="O73" i="3" s="1"/>
  <c r="N79" i="3"/>
  <c r="M56" i="3"/>
  <c r="O56" i="3" s="1"/>
  <c r="M67" i="3"/>
  <c r="M73" i="3"/>
  <c r="M79" i="3"/>
  <c r="O79" i="3"/>
  <c r="O78" i="3"/>
  <c r="O39" i="3"/>
  <c r="O61" i="3"/>
  <c r="O42" i="3"/>
  <c r="O41" i="3"/>
  <c r="O20" i="3"/>
  <c r="M87" i="3"/>
  <c r="M84" i="3"/>
  <c r="O49" i="3"/>
  <c r="O48" i="3" s="1"/>
  <c r="O36" i="3"/>
  <c r="N87" i="3"/>
  <c r="N84" i="3"/>
  <c r="M8" i="3"/>
  <c r="M23" i="3"/>
  <c r="O101" i="3"/>
  <c r="O99" i="3"/>
  <c r="O98" i="3"/>
  <c r="O97" i="3"/>
  <c r="O96" i="3"/>
  <c r="O80" i="3"/>
  <c r="O76" i="3"/>
  <c r="O74" i="3"/>
  <c r="O72" i="3"/>
  <c r="O71" i="3"/>
  <c r="O70" i="3"/>
  <c r="O69" i="3"/>
  <c r="O68" i="3"/>
  <c r="O66" i="3"/>
  <c r="O62" i="3"/>
  <c r="O60" i="3"/>
  <c r="O58" i="3"/>
  <c r="O57" i="3"/>
  <c r="O55" i="3"/>
  <c r="O54" i="3"/>
  <c r="O53" i="3"/>
  <c r="O52" i="3"/>
  <c r="O47" i="3"/>
  <c r="O46" i="3"/>
  <c r="O45" i="3"/>
  <c r="O44" i="3"/>
  <c r="O40" i="3"/>
  <c r="O35" i="3"/>
  <c r="O33" i="3"/>
  <c r="O30" i="3"/>
  <c r="O28" i="3"/>
  <c r="O27" i="3"/>
  <c r="O21" i="3"/>
  <c r="O19" i="3"/>
  <c r="O17" i="3"/>
  <c r="O15" i="3"/>
  <c r="O14" i="3"/>
  <c r="O12" i="3"/>
  <c r="O11" i="3"/>
  <c r="O10" i="3"/>
  <c r="O9" i="3"/>
  <c r="N8" i="3"/>
  <c r="O8" i="3" s="1"/>
  <c r="O25" i="3" l="1"/>
  <c r="O59" i="3"/>
</calcChain>
</file>

<file path=xl/sharedStrings.xml><?xml version="1.0" encoding="utf-8"?>
<sst xmlns="http://schemas.openxmlformats.org/spreadsheetml/2006/main" count="126" uniqueCount="112">
  <si>
    <t>Сведения о ходе исполнения бюджета г. Канска</t>
  </si>
  <si>
    <t>(тыс. рублей)</t>
  </si>
  <si>
    <t>Наименование показателей</t>
  </si>
  <si>
    <t>План на отчетный период</t>
  </si>
  <si>
    <t>за  14.07.2009</t>
  </si>
  <si>
    <t>Исполнено</t>
  </si>
  <si>
    <t>% исполнения</t>
  </si>
  <si>
    <t>ДОХОДЫ</t>
  </si>
  <si>
    <t xml:space="preserve">Налоговые и неналоговые доходы </t>
  </si>
  <si>
    <t>Налоги на прибыль, доходы</t>
  </si>
  <si>
    <t>Налоги на совокупный доход</t>
  </si>
  <si>
    <t>Налоги на имущество</t>
  </si>
  <si>
    <t>Государственная пошлина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</si>
  <si>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</si>
  <si>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</si>
  <si>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</si>
  <si>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</si>
  <si>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</si>
  <si>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Административные платежи и сборы</t>
  </si>
  <si>
    <t>-</t>
  </si>
  <si>
    <t>Штрафы, санкции, возмещение ущерба</t>
  </si>
  <si>
    <t>Прочие неналоговые доходы</t>
  </si>
  <si>
    <t>Безвозмездные поступления</t>
  </si>
  <si>
    <t>Доходы от приносящей доход деятельности</t>
  </si>
  <si>
    <t>ИТОГО ДОХОДОВ</t>
  </si>
  <si>
    <t>РАСХОДЫ</t>
  </si>
  <si>
    <t>Общегосударственные вопросы</t>
  </si>
  <si>
    <t>Функционирование высшего должностного лица субъекта РФ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</si>
  <si>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</si>
  <si>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</si>
  <si>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</si>
  <si>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</si>
  <si>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</si>
  <si>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</si>
  <si>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</si>
  <si>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</si>
  <si>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</si>
  <si>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</si>
  <si>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</si>
  <si>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</si>
  <si>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</si>
  <si>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</si>
  <si>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</si>
  <si>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</si>
  <si>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</si>
  <si>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</si>
  <si>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</si>
  <si>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Молодежная политика и  оздоровление детей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</si>
  <si>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</si>
  <si>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</si>
  <si>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</si>
  <si>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культуры,кинематографии</t>
  </si>
  <si>
    <t>Здравоохранение</t>
  </si>
  <si>
    <t>Стационарная медицинская помощь</t>
  </si>
  <si>
    <t>Скорая медицинская помощь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</si>
  <si>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</si>
  <si>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</si>
  <si>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</si>
  <si>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</si>
  <si>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</si>
  <si>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</si>
  <si>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</si>
  <si>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</si>
  <si>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</si>
  <si>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Другие вопросы в области физической культуры и спорта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</si>
  <si>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</si>
  <si>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</si>
  <si>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ВСЕГО РАСХОДОВ</t>
  </si>
  <si>
    <t>ДЕФИЦИТ ГОРОДСКОГО БЮДЖЕТА</t>
  </si>
  <si>
    <t>ИСТОЧНИКИ ВНУТРЕННЕГО ФИНАНСИРОВАНИЯ ДЕФИЦИТА ГОРОДСКОГО БЮДЖЕТА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</si>
  <si>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</si>
  <si>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</si>
  <si>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</si>
  <si>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Бюджетные кредиты от других бюджетов бюджетной системы Российской Федерации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</si>
  <si>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</si>
  <si>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</si>
  <si>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</si>
  <si>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Увеличение остатков средств бюджета</t>
  </si>
  <si>
    <t>Увеличение прочих остатков денежных средств бюджета городского округа</t>
  </si>
  <si>
    <t>Уменьшение остатков средств бюджета</t>
  </si>
  <si>
    <t>Уменьшение прочих остатков денежных средств бюджета городского округа</t>
  </si>
  <si>
    <t>Справочно:</t>
  </si>
  <si>
    <t>Заработная плата</t>
  </si>
  <si>
    <t>Прочие выплаты</t>
  </si>
  <si>
    <t>Начисления на выплаты по оплате труда</t>
  </si>
  <si>
    <t>Коммунальные услуги</t>
  </si>
  <si>
    <t>Увеличение стоимости основных средств</t>
  </si>
  <si>
    <t>Увеличение стоимости материальных запасов</t>
  </si>
  <si>
    <t>№ п/п</t>
  </si>
  <si>
    <t>Наименование показателя</t>
  </si>
  <si>
    <t>Значение</t>
  </si>
  <si>
    <t>Среднесписочная численность муниципальных служащих органов местного самоуправления города Канска за отчетный квартал, человек</t>
  </si>
  <si>
    <t>Фактические затраты на денежное содержание муниципальных служащих органов местного самоуправления города Канска за отчетный квартал, тыс. руб.</t>
  </si>
  <si>
    <t>Среднесписочная численность работников муниципальных учреждений, оплата труда которых осуществляется за счет средств бюджетной сметы, за отчетный квартал, человек</t>
  </si>
  <si>
    <t>Дорожное хозяйство</t>
  </si>
  <si>
    <t xml:space="preserve">Другие вопросы в области   национальной  безопасности  и правоохранительной   деятельности </t>
  </si>
  <si>
    <t xml:space="preserve">Охрана окружающей среды </t>
  </si>
  <si>
    <t>Охрана объектов  растительного и животного  мира и среды  их обитания</t>
  </si>
  <si>
    <t xml:space="preserve">Другие вопросы в области охраны окружающей среды </t>
  </si>
  <si>
    <t>Водное хозяйство</t>
  </si>
  <si>
    <t>Амбулаторная помощь</t>
  </si>
  <si>
    <t>Средства массовой информации</t>
  </si>
  <si>
    <t>Периодическая печать и издательства</t>
  </si>
  <si>
    <t>Массовый спорт</t>
  </si>
  <si>
    <t>Сведения о численности муниципальных служащих органов местного самоуправления города Канска работников муниципальных учреждений по состоянию на 1 июля 2012 года</t>
  </si>
  <si>
    <t>Начальник МКУ "ФУ г. Канска"</t>
  </si>
  <si>
    <t>Н.А. Тихомирова</t>
  </si>
  <si>
    <t>Зам. Главы города по вопросам экономики и инвестиций</t>
  </si>
  <si>
    <t>Н.В. Кадач</t>
  </si>
  <si>
    <t>за 2013 год  по состоянию на 1 июня 2013 года</t>
  </si>
  <si>
    <t>Годовой план с учетом изменений на  1 июня 2013г.</t>
  </si>
  <si>
    <t xml:space="preserve">Сельское хозяйство и рыболовство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</si>
</sst>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,##0_р_."/>
    <numFmt numFmtId="181" formatCode="#,##0.0_р_."/>
  </numFmts>
  <fonts count="15" x14ac:knownFonts="1">
    <font>
      <sz val="10"/>
      <name val="Arial"/>
    </font>
    <font>
      <sz val="8"/>
      <name val="Arial Cyr"/>
      <family val="2"/>
      <charset val="204"/>
    </font>
    <font>
      <b/>
      <sz val="16"/>
      <name val="Arial Cyr"/>
      <family val="2"/>
      <charset val="204"/>
    </font>
    <font>
      <sz val="12"/>
      <name val="Arial Cyr"/>
      <family val="2"/>
      <charset val="204"/>
    </font>
    <font>
      <sz val="10"/>
      <name val="Arial Cyr"/>
      <family val="2"/>
      <charset val="204"/>
    </font>
    <font>
      <b/>
      <i/>
      <sz val="12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2"/>
      <name val="Arial"/>
      <family val="2"/>
      <charset val="204"/>
    </font>
    <font>
      <b/>
      <i/>
      <sz val="14"/>
      <name val="Arial CYR"/>
      <family val="2"/>
      <charset val="204"/>
    </font>
    <font>
      <sz val="14"/>
      <name val="Arial Cyr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1" fillId="0" borderId="0" xfId="0" applyFont="1" applyFill="1"/>
    <xf numFmtId="0" fontId="3" fillId="0" borderId="0" xfId="0" applyFont="1" applyFill="1" applyAlignment="1">
      <alignment horizontal="left" vertical="center" wrapText="1"/>
    </xf>
    <xf numFmtId="2" fontId="3" fillId="0" borderId="0" xfId="0" applyNumberFormat="1" applyFont="1" applyFill="1" applyAlignment="1">
      <alignment horizontal="left" vertical="center" wrapText="1"/>
    </xf>
    <xf numFmtId="1" fontId="4" fillId="0" borderId="0" xfId="0" applyNumberFormat="1" applyFont="1" applyFill="1" applyAlignment="1">
      <alignment horizontal="right" vertical="center" wrapText="1"/>
    </xf>
    <xf numFmtId="2" fontId="1" fillId="0" borderId="0" xfId="0" applyNumberFormat="1" applyFont="1" applyFill="1"/>
    <xf numFmtId="1" fontId="3" fillId="0" borderId="0" xfId="0" applyNumberFormat="1" applyFont="1" applyFill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 indent="1"/>
    </xf>
    <xf numFmtId="2" fontId="3" fillId="0" borderId="0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 shrinkToFit="1"/>
    </xf>
    <xf numFmtId="180" fontId="6" fillId="0" borderId="1" xfId="0" applyNumberFormat="1" applyFont="1" applyFill="1" applyBorder="1" applyAlignment="1">
      <alignment horizontal="right" vertical="center" wrapText="1" shrinkToFit="1"/>
    </xf>
    <xf numFmtId="181" fontId="6" fillId="0" borderId="1" xfId="0" applyNumberFormat="1" applyFont="1" applyFill="1" applyBorder="1" applyAlignment="1">
      <alignment horizontal="right" vertical="center" wrapText="1" shrinkToFit="1"/>
    </xf>
    <xf numFmtId="0" fontId="0" fillId="0" borderId="0" xfId="0" applyAlignment="1">
      <alignment shrinkToFit="1"/>
    </xf>
    <xf numFmtId="0" fontId="6" fillId="0" borderId="1" xfId="0" applyFont="1" applyFill="1" applyBorder="1" applyAlignment="1">
      <alignment horizontal="right" vertical="center" wrapText="1" shrinkToFit="1"/>
    </xf>
    <xf numFmtId="180" fontId="7" fillId="0" borderId="1" xfId="0" applyNumberFormat="1" applyFont="1" applyFill="1" applyBorder="1" applyAlignment="1">
      <alignment horizontal="right" vertical="center" wrapText="1" shrinkToFit="1"/>
    </xf>
    <xf numFmtId="181" fontId="7" fillId="0" borderId="1" xfId="0" applyNumberFormat="1" applyFont="1" applyFill="1" applyBorder="1" applyAlignment="1">
      <alignment horizontal="right" vertical="center" wrapText="1" shrinkToFit="1"/>
    </xf>
    <xf numFmtId="0" fontId="8" fillId="0" borderId="0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right" vertical="center" wrapText="1" shrinkToFit="1"/>
    </xf>
    <xf numFmtId="180" fontId="7" fillId="0" borderId="2" xfId="0" applyNumberFormat="1" applyFont="1" applyFill="1" applyBorder="1" applyAlignment="1">
      <alignment horizontal="right" vertical="center" wrapText="1" shrinkToFit="1"/>
    </xf>
    <xf numFmtId="181" fontId="7" fillId="0" borderId="2" xfId="0" applyNumberFormat="1" applyFont="1" applyFill="1" applyBorder="1" applyAlignment="1">
      <alignment horizontal="right" vertical="center" wrapText="1" shrinkToFit="1"/>
    </xf>
    <xf numFmtId="0" fontId="3" fillId="0" borderId="1" xfId="0" applyFont="1" applyFill="1" applyBorder="1" applyAlignment="1">
      <alignment horizontal="right" vertical="center" wrapText="1" shrinkToFit="1"/>
    </xf>
    <xf numFmtId="0" fontId="3" fillId="0" borderId="2" xfId="0" applyFont="1" applyFill="1" applyBorder="1" applyAlignment="1">
      <alignment horizontal="right" vertical="center" wrapText="1" shrinkToFit="1"/>
    </xf>
    <xf numFmtId="180" fontId="6" fillId="0" borderId="2" xfId="0" applyNumberFormat="1" applyFont="1" applyFill="1" applyBorder="1" applyAlignment="1">
      <alignment horizontal="right" vertical="center" wrapText="1" shrinkToFit="1"/>
    </xf>
    <xf numFmtId="181" fontId="6" fillId="0" borderId="2" xfId="0" applyNumberFormat="1" applyFont="1" applyFill="1" applyBorder="1" applyAlignment="1">
      <alignment horizontal="right" vertical="center" wrapText="1" shrinkToFit="1"/>
    </xf>
    <xf numFmtId="180" fontId="3" fillId="0" borderId="1" xfId="0" applyNumberFormat="1" applyFont="1" applyFill="1" applyBorder="1" applyAlignment="1">
      <alignment horizontal="right" vertical="center" wrapText="1" shrinkToFit="1"/>
    </xf>
    <xf numFmtId="181" fontId="3" fillId="0" borderId="1" xfId="0" applyNumberFormat="1" applyFont="1" applyFill="1" applyBorder="1" applyAlignment="1">
      <alignment horizontal="right" vertical="center" wrapText="1" shrinkToFit="1"/>
    </xf>
    <xf numFmtId="0" fontId="5" fillId="0" borderId="1" xfId="0" applyFont="1" applyFill="1" applyBorder="1" applyAlignment="1">
      <alignment horizontal="right" vertical="center" wrapText="1" shrinkToFit="1"/>
    </xf>
    <xf numFmtId="181" fontId="8" fillId="0" borderId="1" xfId="0" applyNumberFormat="1" applyFont="1" applyFill="1" applyBorder="1" applyAlignment="1">
      <alignment horizontal="right" vertical="center" wrapText="1" shrinkToFit="1"/>
    </xf>
    <xf numFmtId="180" fontId="8" fillId="0" borderId="1" xfId="0" applyNumberFormat="1" applyFont="1" applyFill="1" applyBorder="1" applyAlignment="1">
      <alignment horizontal="right" vertical="center" wrapText="1" shrinkToFit="1"/>
    </xf>
    <xf numFmtId="180" fontId="6" fillId="2" borderId="1" xfId="0" applyNumberFormat="1" applyFont="1" applyFill="1" applyBorder="1" applyAlignment="1">
      <alignment horizontal="right" vertical="center" wrapText="1" shrinkToFit="1"/>
    </xf>
    <xf numFmtId="49" fontId="3" fillId="0" borderId="1" xfId="0" applyNumberFormat="1" applyFont="1" applyFill="1" applyBorder="1" applyAlignment="1">
      <alignment horizontal="right" vertical="center" wrapText="1" shrinkToFit="1"/>
    </xf>
    <xf numFmtId="0" fontId="3" fillId="0" borderId="1" xfId="0" applyFont="1" applyFill="1" applyBorder="1" applyAlignment="1">
      <alignment horizontal="right" shrinkToFit="1"/>
    </xf>
    <xf numFmtId="180" fontId="3" fillId="2" borderId="1" xfId="0" applyNumberFormat="1" applyFont="1" applyFill="1" applyBorder="1" applyAlignment="1">
      <alignment horizontal="right" vertical="center" wrapText="1" shrinkToFit="1"/>
    </xf>
    <xf numFmtId="0" fontId="3" fillId="0" borderId="1" xfId="0" applyFont="1" applyFill="1" applyBorder="1" applyAlignment="1">
      <alignment horizontal="right" vertical="center" shrinkToFit="1"/>
    </xf>
    <xf numFmtId="0" fontId="3" fillId="0" borderId="1" xfId="0" applyFont="1" applyFill="1" applyBorder="1" applyAlignment="1">
      <alignment shrinkToFit="1"/>
    </xf>
    <xf numFmtId="0" fontId="3" fillId="0" borderId="1" xfId="0" applyFont="1" applyFill="1" applyBorder="1" applyAlignment="1">
      <alignment horizontal="left" shrinkToFit="1"/>
    </xf>
    <xf numFmtId="0" fontId="1" fillId="0" borderId="0" xfId="0" applyFont="1" applyFill="1" applyAlignment="1">
      <alignment shrinkToFit="1"/>
    </xf>
    <xf numFmtId="0" fontId="3" fillId="0" borderId="0" xfId="0" applyFont="1" applyFill="1" applyBorder="1" applyAlignment="1">
      <alignment horizontal="left" vertical="center" wrapText="1" shrinkToFit="1"/>
    </xf>
    <xf numFmtId="0" fontId="3" fillId="0" borderId="0" xfId="0" applyFont="1" applyFill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right" shrinkToFit="1"/>
    </xf>
    <xf numFmtId="0" fontId="3" fillId="0" borderId="0" xfId="0" applyFont="1" applyFill="1" applyBorder="1" applyAlignment="1">
      <alignment shrinkToFit="1"/>
    </xf>
    <xf numFmtId="0" fontId="3" fillId="0" borderId="0" xfId="0" applyFont="1" applyFill="1" applyBorder="1" applyAlignment="1">
      <alignment horizontal="left" shrinkToFit="1"/>
    </xf>
    <xf numFmtId="2" fontId="3" fillId="0" borderId="0" xfId="0" applyNumberFormat="1" applyFont="1" applyFill="1" applyBorder="1" applyAlignment="1">
      <alignment horizontal="left" shrinkToFit="1"/>
    </xf>
    <xf numFmtId="0" fontId="1" fillId="0" borderId="0" xfId="0" applyFont="1" applyFill="1" applyBorder="1" applyAlignment="1">
      <alignment shrinkToFit="1"/>
    </xf>
    <xf numFmtId="0" fontId="9" fillId="0" borderId="0" xfId="0" applyFont="1" applyFill="1" applyAlignment="1">
      <alignment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shrinkToFit="1"/>
    </xf>
    <xf numFmtId="0" fontId="11" fillId="0" borderId="1" xfId="0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1" fontId="11" fillId="0" borderId="1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" fontId="12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7" fillId="0" borderId="0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left" vertical="center" wrapText="1" shrinkToFit="1"/>
    </xf>
    <xf numFmtId="0" fontId="7" fillId="0" borderId="3" xfId="0" applyFont="1" applyFill="1" applyBorder="1" applyAlignment="1">
      <alignment horizontal="left" vertical="center" wrapText="1" shrinkToFit="1"/>
    </xf>
    <xf numFmtId="0" fontId="7" fillId="0" borderId="3" xfId="0" applyFont="1" applyFill="1" applyBorder="1" applyAlignment="1">
      <alignment horizontal="center" vertical="center" shrinkToFit="1"/>
    </xf>
    <xf numFmtId="180" fontId="0" fillId="0" borderId="0" xfId="0" applyNumberFormat="1" applyAlignment="1">
      <alignment shrinkToFit="1"/>
    </xf>
    <xf numFmtId="0" fontId="7" fillId="3" borderId="1" xfId="0" applyFont="1" applyFill="1" applyBorder="1" applyAlignment="1">
      <alignment horizontal="center" vertical="center" shrinkToFit="1"/>
    </xf>
    <xf numFmtId="0" fontId="14" fillId="0" borderId="0" xfId="0" applyFont="1" applyAlignment="1">
      <alignment horizontal="right"/>
    </xf>
    <xf numFmtId="0" fontId="3" fillId="0" borderId="1" xfId="0" applyFont="1" applyFill="1" applyBorder="1" applyAlignment="1">
      <alignment horizontal="left" vertical="center" wrapText="1" shrinkToFit="1"/>
    </xf>
    <xf numFmtId="0" fontId="6" fillId="0" borderId="8" xfId="0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wrapText="1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8" fillId="0" borderId="0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left" vertical="center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4" xfId="0" applyFont="1" applyFill="1" applyBorder="1" applyAlignment="1">
      <alignment horizontal="left" vertical="center" wrapText="1" shrinkToFit="1"/>
    </xf>
    <xf numFmtId="0" fontId="7" fillId="0" borderId="5" xfId="0" applyFont="1" applyFill="1" applyBorder="1" applyAlignment="1">
      <alignment horizontal="left" vertical="center" wrapText="1" shrinkToFit="1"/>
    </xf>
    <xf numFmtId="0" fontId="6" fillId="0" borderId="6" xfId="0" applyFont="1" applyFill="1" applyBorder="1" applyAlignment="1">
      <alignment horizontal="center" wrapText="1" shrinkToFit="1"/>
    </xf>
    <xf numFmtId="0" fontId="6" fillId="0" borderId="3" xfId="0" applyFont="1" applyFill="1" applyBorder="1" applyAlignment="1">
      <alignment horizontal="center" wrapText="1" shrinkToFit="1"/>
    </xf>
    <xf numFmtId="0" fontId="6" fillId="0" borderId="7" xfId="0" applyFont="1" applyFill="1" applyBorder="1" applyAlignment="1">
      <alignment horizontal="center" wrapText="1" shrinkToFit="1"/>
    </xf>
    <xf numFmtId="0" fontId="3" fillId="0" borderId="4" xfId="0" applyFont="1" applyFill="1" applyBorder="1" applyAlignment="1">
      <alignment horizontal="left" vertical="center" wrapText="1" shrinkToFit="1"/>
    </xf>
    <xf numFmtId="0" fontId="3" fillId="0" borderId="5" xfId="0" applyFont="1" applyFill="1" applyBorder="1" applyAlignment="1">
      <alignment horizontal="left" vertical="center" wrapText="1" shrinkToFit="1"/>
    </xf>
    <xf numFmtId="0" fontId="3" fillId="0" borderId="4" xfId="0" applyFont="1" applyFill="1" applyBorder="1" applyAlignment="1">
      <alignment horizontal="left" vertical="center" shrinkToFit="1"/>
    </xf>
    <xf numFmtId="0" fontId="3" fillId="0" borderId="5" xfId="0" applyFont="1" applyFill="1" applyBorder="1" applyAlignment="1">
      <alignment horizontal="left" vertical="center" shrinkToFit="1"/>
    </xf>
    <xf numFmtId="0" fontId="7" fillId="0" borderId="5" xfId="0" applyFont="1" applyBorder="1" applyAlignment="1">
      <alignment horizontal="left" vertical="center" wrapText="1" shrinkToFit="1"/>
    </xf>
    <xf numFmtId="0" fontId="8" fillId="0" borderId="4" xfId="0" applyFont="1" applyFill="1" applyBorder="1" applyAlignment="1">
      <alignment horizontal="left" vertical="center" wrapText="1" shrinkToFit="1"/>
    </xf>
    <xf numFmtId="0" fontId="8" fillId="0" borderId="5" xfId="0" applyFont="1" applyFill="1" applyBorder="1" applyAlignment="1">
      <alignment horizontal="left" vertical="center" wrapText="1" shrinkToFit="1"/>
    </xf>
    <xf numFmtId="0" fontId="8" fillId="0" borderId="0" xfId="0" applyFont="1" applyFill="1" applyBorder="1" applyAlignment="1">
      <alignment horizontal="right"/>
    </xf>
    <xf numFmtId="0" fontId="0" fillId="0" borderId="0" xfId="0" applyAlignment="1"/>
    <xf numFmtId="0" fontId="8" fillId="0" borderId="0" xfId="0" applyFont="1" applyFill="1" applyBorder="1" applyAlignment="1">
      <alignment horizontal="left" wrapText="1"/>
    </xf>
    <xf numFmtId="2" fontId="8" fillId="0" borderId="0" xfId="0" applyNumberFormat="1" applyFont="1" applyFill="1" applyBorder="1" applyAlignment="1">
      <alignment horizontal="right" wrapText="1"/>
    </xf>
    <xf numFmtId="0" fontId="7" fillId="0" borderId="1" xfId="0" applyFont="1" applyFill="1" applyBorder="1" applyAlignment="1">
      <alignment horizontal="left" vertical="center" wrapText="1" shrinkToFit="1"/>
    </xf>
    <xf numFmtId="49" fontId="3" fillId="0" borderId="1" xfId="0" applyNumberFormat="1" applyFont="1" applyFill="1" applyBorder="1" applyAlignment="1">
      <alignment horizontal="left" vertical="center" wrapText="1" shrinkToFit="1"/>
    </xf>
    <xf numFmtId="49" fontId="6" fillId="0" borderId="1" xfId="0" applyNumberFormat="1" applyFont="1" applyFill="1" applyBorder="1" applyAlignment="1">
      <alignment horizontal="left" vertical="center" wrapText="1" shrinkToFit="1"/>
    </xf>
    <xf numFmtId="0" fontId="8" fillId="0" borderId="5" xfId="0" applyFont="1" applyBorder="1" applyAlignment="1">
      <alignment horizontal="left" vertical="center" wrapText="1" shrinkToFit="1"/>
    </xf>
    <xf numFmtId="0" fontId="6" fillId="0" borderId="4" xfId="0" applyFont="1" applyFill="1" applyBorder="1" applyAlignment="1">
      <alignment horizontal="left" vertical="center" wrapText="1" shrinkToFit="1"/>
    </xf>
    <xf numFmtId="0" fontId="6" fillId="0" borderId="5" xfId="0" applyFont="1" applyFill="1" applyBorder="1" applyAlignment="1">
      <alignment horizontal="left" vertical="center" wrapText="1" shrinkToFit="1"/>
    </xf>
    <xf numFmtId="0" fontId="10" fillId="0" borderId="5" xfId="0" applyFont="1" applyBorder="1" applyAlignment="1">
      <alignment horizontal="left" vertical="center" wrapText="1" shrinkToFit="1"/>
    </xf>
    <xf numFmtId="0" fontId="3" fillId="0" borderId="5" xfId="0" applyFont="1" applyBorder="1" applyAlignment="1">
      <alignment horizontal="left" vertical="center" wrapText="1" shrinkToFit="1"/>
    </xf>
    <xf numFmtId="0" fontId="13" fillId="0" borderId="5" xfId="0" applyFont="1" applyBorder="1" applyAlignment="1">
      <alignment horizontal="left" vertical="center" wrapText="1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7"/>
  <sheetViews>
    <sheetView tabSelected="1" view="pageBreakPreview" zoomScaleNormal="100" zoomScaleSheetLayoutView="100" workbookViewId="0">
      <selection activeCell="R45" sqref="R45"/>
    </sheetView>
  </sheetViews>
  <sheetFormatPr defaultRowHeight="12.75" x14ac:dyDescent="0.2"/>
  <cols>
    <col min="2" max="2" width="46.5703125" customWidth="1"/>
    <col min="3" max="12" width="9.140625" hidden="1" customWidth="1"/>
    <col min="13" max="14" width="20.85546875" customWidth="1"/>
    <col min="15" max="15" width="20.5703125" customWidth="1"/>
    <col min="16" max="16" width="16.5703125" customWidth="1"/>
    <col min="17" max="17" width="25.140625" customWidth="1"/>
  </cols>
  <sheetData>
    <row r="1" spans="1:15" ht="20.25" x14ac:dyDescent="0.3">
      <c r="A1" s="1"/>
      <c r="B1" s="97" t="s">
        <v>0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</row>
    <row r="2" spans="1:15" ht="20.25" x14ac:dyDescent="0.2">
      <c r="A2" s="1"/>
      <c r="B2" s="98" t="s">
        <v>109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</row>
    <row r="3" spans="1:15" ht="15" x14ac:dyDescent="0.2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3"/>
      <c r="O3" s="4"/>
    </row>
    <row r="4" spans="1:15" ht="15" x14ac:dyDescent="0.2">
      <c r="A4" s="1"/>
      <c r="B4" s="1"/>
      <c r="C4" s="1"/>
      <c r="D4" s="1"/>
      <c r="E4" s="1"/>
      <c r="F4" s="1"/>
      <c r="G4" s="1">
        <v>128</v>
      </c>
      <c r="H4" s="1"/>
      <c r="I4" s="1"/>
      <c r="J4" s="1"/>
      <c r="K4" s="1"/>
      <c r="L4" s="1"/>
      <c r="M4" s="1"/>
      <c r="N4" s="5"/>
      <c r="O4" s="6" t="s">
        <v>1</v>
      </c>
    </row>
    <row r="5" spans="1:15" ht="131.25" x14ac:dyDescent="0.2">
      <c r="A5" s="99" t="s">
        <v>2</v>
      </c>
      <c r="B5" s="99"/>
      <c r="C5" s="49" t="s">
        <v>3</v>
      </c>
      <c r="D5" s="49" t="s">
        <v>4</v>
      </c>
      <c r="E5" s="49" t="s">
        <v>3</v>
      </c>
      <c r="F5" s="49" t="s">
        <v>3</v>
      </c>
      <c r="G5" s="49" t="s">
        <v>3</v>
      </c>
      <c r="H5" s="49"/>
      <c r="I5" s="49"/>
      <c r="J5" s="49"/>
      <c r="K5" s="49"/>
      <c r="L5" s="49"/>
      <c r="M5" s="49" t="s">
        <v>110</v>
      </c>
      <c r="N5" s="50" t="s">
        <v>5</v>
      </c>
      <c r="O5" s="51" t="s">
        <v>6</v>
      </c>
    </row>
    <row r="6" spans="1:15" ht="18" x14ac:dyDescent="0.2">
      <c r="A6" s="100">
        <v>1</v>
      </c>
      <c r="B6" s="100"/>
      <c r="C6" s="52"/>
      <c r="D6" s="52"/>
      <c r="E6" s="52"/>
      <c r="F6" s="52"/>
      <c r="G6" s="52"/>
      <c r="H6" s="52"/>
      <c r="I6" s="52"/>
      <c r="J6" s="52"/>
      <c r="K6" s="52"/>
      <c r="L6" s="52"/>
      <c r="M6" s="52">
        <v>2</v>
      </c>
      <c r="N6" s="52">
        <v>3</v>
      </c>
      <c r="O6" s="53">
        <v>4</v>
      </c>
    </row>
    <row r="7" spans="1:15" ht="15.75" customHeight="1" x14ac:dyDescent="0.2">
      <c r="A7" s="96" t="s">
        <v>7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</row>
    <row r="8" spans="1:15" s="14" customFormat="1" ht="21.75" customHeight="1" x14ac:dyDescent="0.2">
      <c r="A8" s="67" t="s">
        <v>8</v>
      </c>
      <c r="B8" s="67"/>
      <c r="C8" s="11"/>
      <c r="D8" s="11"/>
      <c r="E8" s="11"/>
      <c r="F8" s="11"/>
      <c r="G8" s="11"/>
      <c r="H8" s="11"/>
      <c r="I8" s="11"/>
      <c r="J8" s="11"/>
      <c r="K8" s="11"/>
      <c r="L8" s="11"/>
      <c r="M8" s="12">
        <f>M9+M10+M11+M12+M13+M14+M15+M16+M17+M19+M20</f>
        <v>603434</v>
      </c>
      <c r="N8" s="12">
        <f>SUM(N9:N20)</f>
        <v>223297</v>
      </c>
      <c r="O8" s="13">
        <f t="shared" ref="O8:O17" si="0">ROUND(N8/M8*100,1)</f>
        <v>37</v>
      </c>
    </row>
    <row r="9" spans="1:15" s="14" customFormat="1" ht="21" customHeight="1" x14ac:dyDescent="0.2">
      <c r="A9" s="86" t="s">
        <v>9</v>
      </c>
      <c r="B9" s="86"/>
      <c r="C9" s="15">
        <v>1672</v>
      </c>
      <c r="D9" s="15"/>
      <c r="E9" s="15"/>
      <c r="F9" s="15">
        <v>3286</v>
      </c>
      <c r="G9" s="15">
        <v>7831</v>
      </c>
      <c r="H9" s="15"/>
      <c r="I9" s="15"/>
      <c r="J9" s="15"/>
      <c r="K9" s="15"/>
      <c r="L9" s="15"/>
      <c r="M9" s="16">
        <v>432584</v>
      </c>
      <c r="N9" s="16">
        <v>150540</v>
      </c>
      <c r="O9" s="17">
        <f t="shared" si="0"/>
        <v>34.799999999999997</v>
      </c>
    </row>
    <row r="10" spans="1:15" s="14" customFormat="1" ht="20.25" customHeight="1" x14ac:dyDescent="0.2">
      <c r="A10" s="86" t="s">
        <v>10</v>
      </c>
      <c r="B10" s="86"/>
      <c r="C10" s="19">
        <v>4768</v>
      </c>
      <c r="D10" s="19"/>
      <c r="E10" s="19"/>
      <c r="F10" s="19">
        <v>10541</v>
      </c>
      <c r="G10" s="19">
        <v>18066</v>
      </c>
      <c r="H10" s="19"/>
      <c r="I10" s="19"/>
      <c r="J10" s="19"/>
      <c r="K10" s="19"/>
      <c r="L10" s="19"/>
      <c r="M10" s="20">
        <v>47802</v>
      </c>
      <c r="N10" s="20">
        <v>24067</v>
      </c>
      <c r="O10" s="21">
        <f t="shared" si="0"/>
        <v>50.3</v>
      </c>
    </row>
    <row r="11" spans="1:15" s="14" customFormat="1" ht="20.25" customHeight="1" x14ac:dyDescent="0.2">
      <c r="A11" s="86" t="s">
        <v>11</v>
      </c>
      <c r="B11" s="86"/>
      <c r="C11" s="15">
        <v>600</v>
      </c>
      <c r="D11" s="15"/>
      <c r="E11" s="15"/>
      <c r="F11" s="15">
        <v>950</v>
      </c>
      <c r="G11" s="15">
        <v>7930</v>
      </c>
      <c r="H11" s="15"/>
      <c r="I11" s="15"/>
      <c r="J11" s="15"/>
      <c r="K11" s="15"/>
      <c r="L11" s="15"/>
      <c r="M11" s="16">
        <v>52067</v>
      </c>
      <c r="N11" s="16">
        <v>15054</v>
      </c>
      <c r="O11" s="17">
        <f>ROUND(N11/M11*100,1)</f>
        <v>28.9</v>
      </c>
    </row>
    <row r="12" spans="1:15" s="14" customFormat="1" ht="24" customHeight="1" x14ac:dyDescent="0.2">
      <c r="A12" s="86" t="s">
        <v>12</v>
      </c>
      <c r="B12" s="86"/>
      <c r="C12" s="15">
        <v>408</v>
      </c>
      <c r="D12" s="15"/>
      <c r="E12" s="15"/>
      <c r="F12" s="15">
        <v>1076</v>
      </c>
      <c r="G12" s="15">
        <v>1597</v>
      </c>
      <c r="H12" s="15"/>
      <c r="I12" s="15"/>
      <c r="J12" s="15"/>
      <c r="K12" s="15"/>
      <c r="L12" s="15"/>
      <c r="M12" s="16">
        <v>8586</v>
      </c>
      <c r="N12" s="16">
        <v>2606</v>
      </c>
      <c r="O12" s="17">
        <f t="shared" si="0"/>
        <v>30.4</v>
      </c>
    </row>
    <row r="13" spans="1:15" s="14" customFormat="1" ht="37.5" customHeight="1" x14ac:dyDescent="0.2">
      <c r="A13" s="86" t="s">
        <v>13</v>
      </c>
      <c r="B13" s="86"/>
      <c r="C13" s="15">
        <v>490</v>
      </c>
      <c r="D13" s="15"/>
      <c r="E13" s="15"/>
      <c r="F13" s="15">
        <v>1690</v>
      </c>
      <c r="G13" s="15">
        <v>3390</v>
      </c>
      <c r="H13" s="15"/>
      <c r="I13" s="15"/>
      <c r="J13" s="15"/>
      <c r="K13" s="15"/>
      <c r="L13" s="15"/>
      <c r="M13" s="16">
        <v>0</v>
      </c>
      <c r="N13" s="16">
        <v>-2</v>
      </c>
      <c r="O13" s="17">
        <v>0</v>
      </c>
    </row>
    <row r="14" spans="1:15" s="14" customFormat="1" ht="49.5" customHeight="1" x14ac:dyDescent="0.2">
      <c r="A14" s="70" t="s">
        <v>14</v>
      </c>
      <c r="B14" s="71"/>
      <c r="C14" s="15">
        <v>1980</v>
      </c>
      <c r="D14" s="15"/>
      <c r="E14" s="15"/>
      <c r="F14" s="15">
        <v>4159</v>
      </c>
      <c r="G14" s="15">
        <v>11502</v>
      </c>
      <c r="H14" s="15"/>
      <c r="I14" s="15"/>
      <c r="J14" s="15"/>
      <c r="K14" s="15"/>
      <c r="L14" s="15"/>
      <c r="M14" s="16">
        <v>32573</v>
      </c>
      <c r="N14" s="16">
        <v>13475</v>
      </c>
      <c r="O14" s="17">
        <f t="shared" si="0"/>
        <v>41.4</v>
      </c>
    </row>
    <row r="15" spans="1:15" s="14" customFormat="1" ht="24.75" customHeight="1" x14ac:dyDescent="0.2">
      <c r="A15" s="86" t="s">
        <v>15</v>
      </c>
      <c r="B15" s="86"/>
      <c r="C15" s="15">
        <v>553</v>
      </c>
      <c r="D15" s="15"/>
      <c r="E15" s="15"/>
      <c r="F15" s="15">
        <v>1553</v>
      </c>
      <c r="G15" s="15">
        <v>3000</v>
      </c>
      <c r="H15" s="15"/>
      <c r="I15" s="15"/>
      <c r="J15" s="15"/>
      <c r="K15" s="15"/>
      <c r="L15" s="15"/>
      <c r="M15" s="16">
        <v>4001</v>
      </c>
      <c r="N15" s="16">
        <v>800</v>
      </c>
      <c r="O15" s="17">
        <f t="shared" si="0"/>
        <v>20</v>
      </c>
    </row>
    <row r="16" spans="1:15" s="14" customFormat="1" ht="35.25" customHeight="1" x14ac:dyDescent="0.2">
      <c r="A16" s="86" t="s">
        <v>16</v>
      </c>
      <c r="B16" s="86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6">
        <v>2433</v>
      </c>
      <c r="N16" s="16">
        <v>922</v>
      </c>
      <c r="O16" s="17">
        <f t="shared" si="0"/>
        <v>37.9</v>
      </c>
    </row>
    <row r="17" spans="1:16" s="14" customFormat="1" ht="36.75" customHeight="1" x14ac:dyDescent="0.2">
      <c r="A17" s="86" t="s">
        <v>17</v>
      </c>
      <c r="B17" s="86"/>
      <c r="C17" s="15"/>
      <c r="D17" s="15"/>
      <c r="E17" s="15"/>
      <c r="F17" s="15">
        <v>300</v>
      </c>
      <c r="G17" s="15">
        <v>570</v>
      </c>
      <c r="H17" s="15"/>
      <c r="I17" s="15"/>
      <c r="J17" s="15"/>
      <c r="K17" s="15"/>
      <c r="L17" s="15"/>
      <c r="M17" s="16">
        <v>11398</v>
      </c>
      <c r="N17" s="16">
        <v>9515</v>
      </c>
      <c r="O17" s="17">
        <f t="shared" si="0"/>
        <v>83.5</v>
      </c>
    </row>
    <row r="18" spans="1:16" s="14" customFormat="1" ht="22.5" hidden="1" customHeight="1" x14ac:dyDescent="0.2">
      <c r="A18" s="86" t="s">
        <v>18</v>
      </c>
      <c r="B18" s="86"/>
      <c r="C18" s="15">
        <v>18</v>
      </c>
      <c r="D18" s="22"/>
      <c r="E18" s="22"/>
      <c r="F18" s="15">
        <v>35</v>
      </c>
      <c r="G18" s="15">
        <v>52</v>
      </c>
      <c r="H18" s="15"/>
      <c r="I18" s="15"/>
      <c r="J18" s="15"/>
      <c r="K18" s="15"/>
      <c r="L18" s="15"/>
      <c r="M18" s="16">
        <v>0</v>
      </c>
      <c r="N18" s="16">
        <v>0</v>
      </c>
      <c r="O18" s="17" t="s">
        <v>19</v>
      </c>
    </row>
    <row r="19" spans="1:16" s="14" customFormat="1" ht="24" customHeight="1" x14ac:dyDescent="0.2">
      <c r="A19" s="86" t="s">
        <v>20</v>
      </c>
      <c r="B19" s="86"/>
      <c r="C19" s="15">
        <v>800</v>
      </c>
      <c r="D19" s="15"/>
      <c r="E19" s="15"/>
      <c r="F19" s="15">
        <v>2070</v>
      </c>
      <c r="G19" s="15">
        <v>3365</v>
      </c>
      <c r="H19" s="15"/>
      <c r="I19" s="15"/>
      <c r="J19" s="15"/>
      <c r="K19" s="15"/>
      <c r="L19" s="15"/>
      <c r="M19" s="16">
        <v>11737</v>
      </c>
      <c r="N19" s="16">
        <v>6051</v>
      </c>
      <c r="O19" s="17">
        <f>ROUND(N19/M19*100,1)</f>
        <v>51.6</v>
      </c>
    </row>
    <row r="20" spans="1:16" s="14" customFormat="1" ht="24" customHeight="1" x14ac:dyDescent="0.2">
      <c r="A20" s="86" t="s">
        <v>21</v>
      </c>
      <c r="B20" s="86"/>
      <c r="C20" s="15">
        <v>200</v>
      </c>
      <c r="D20" s="15"/>
      <c r="E20" s="15"/>
      <c r="F20" s="15">
        <v>200</v>
      </c>
      <c r="G20" s="15">
        <v>210</v>
      </c>
      <c r="H20" s="15"/>
      <c r="I20" s="15"/>
      <c r="J20" s="15"/>
      <c r="K20" s="15"/>
      <c r="L20" s="15"/>
      <c r="M20" s="16">
        <v>253</v>
      </c>
      <c r="N20" s="16">
        <v>269</v>
      </c>
      <c r="O20" s="17">
        <f>ROUND(N20/M20*100,1)</f>
        <v>106.3</v>
      </c>
    </row>
    <row r="21" spans="1:16" s="14" customFormat="1" ht="21" customHeight="1" x14ac:dyDescent="0.2">
      <c r="A21" s="67" t="s">
        <v>22</v>
      </c>
      <c r="B21" s="67"/>
      <c r="C21" s="15">
        <v>222681</v>
      </c>
      <c r="D21" s="15"/>
      <c r="E21" s="15"/>
      <c r="F21" s="15">
        <v>384255</v>
      </c>
      <c r="G21" s="15">
        <v>557662</v>
      </c>
      <c r="H21" s="15"/>
      <c r="I21" s="15"/>
      <c r="J21" s="15"/>
      <c r="K21" s="15"/>
      <c r="L21" s="15"/>
      <c r="M21" s="12">
        <v>1542164</v>
      </c>
      <c r="N21" s="12">
        <v>648934</v>
      </c>
      <c r="O21" s="13">
        <f>ROUND(N21/M21*100,1)</f>
        <v>42.1</v>
      </c>
    </row>
    <row r="22" spans="1:16" s="14" customFormat="1" ht="18.75" hidden="1" customHeight="1" x14ac:dyDescent="0.2">
      <c r="A22" s="67" t="s">
        <v>23</v>
      </c>
      <c r="B22" s="67"/>
      <c r="C22" s="15">
        <v>5941</v>
      </c>
      <c r="D22" s="22"/>
      <c r="E22" s="22"/>
      <c r="F22" s="15">
        <v>12489</v>
      </c>
      <c r="G22" s="15">
        <v>19144</v>
      </c>
      <c r="H22" s="15"/>
      <c r="I22" s="15"/>
      <c r="J22" s="15"/>
      <c r="K22" s="15"/>
      <c r="L22" s="15"/>
      <c r="M22" s="12">
        <v>0</v>
      </c>
      <c r="N22" s="12"/>
      <c r="O22" s="13"/>
    </row>
    <row r="23" spans="1:16" s="14" customFormat="1" ht="23.25" customHeight="1" x14ac:dyDescent="0.2">
      <c r="A23" s="67" t="s">
        <v>24</v>
      </c>
      <c r="B23" s="67"/>
      <c r="C23" s="15">
        <v>267987</v>
      </c>
      <c r="D23" s="22"/>
      <c r="E23" s="22"/>
      <c r="F23" s="15">
        <v>480145</v>
      </c>
      <c r="G23" s="15">
        <v>724263</v>
      </c>
      <c r="H23" s="15"/>
      <c r="I23" s="15"/>
      <c r="J23" s="15"/>
      <c r="K23" s="15"/>
      <c r="L23" s="15"/>
      <c r="M23" s="12">
        <f>M8+M21</f>
        <v>2145598</v>
      </c>
      <c r="N23" s="12">
        <f>SUM(N9:N21)</f>
        <v>872231</v>
      </c>
      <c r="O23" s="13">
        <f>ROUND(N23/M23*100,1)</f>
        <v>40.700000000000003</v>
      </c>
    </row>
    <row r="24" spans="1:16" s="14" customFormat="1" ht="21" customHeight="1" x14ac:dyDescent="0.2">
      <c r="A24" s="95" t="s">
        <v>25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</row>
    <row r="25" spans="1:16" s="14" customFormat="1" ht="24.75" customHeight="1" x14ac:dyDescent="0.2">
      <c r="A25" s="67" t="s">
        <v>26</v>
      </c>
      <c r="B25" s="67"/>
      <c r="C25" s="19">
        <v>10185</v>
      </c>
      <c r="D25" s="23"/>
      <c r="E25" s="23"/>
      <c r="F25" s="19">
        <v>27245</v>
      </c>
      <c r="G25" s="19">
        <v>30621</v>
      </c>
      <c r="H25" s="19"/>
      <c r="I25" s="19"/>
      <c r="J25" s="19"/>
      <c r="K25" s="19"/>
      <c r="L25" s="19"/>
      <c r="M25" s="12">
        <f>M26+M27+M28+M29+M30+M31+M32+M33</f>
        <v>68348</v>
      </c>
      <c r="N25" s="24">
        <f>N26+N27+N28+N29+N30+N31+N32+N33</f>
        <v>26727</v>
      </c>
      <c r="O25" s="25">
        <f>ROUND(N25/M25*100,1)</f>
        <v>39.1</v>
      </c>
    </row>
    <row r="26" spans="1:16" s="14" customFormat="1" ht="39.75" customHeight="1" x14ac:dyDescent="0.2">
      <c r="A26" s="62" t="s">
        <v>27</v>
      </c>
      <c r="B26" s="62"/>
      <c r="C26" s="22"/>
      <c r="D26" s="22"/>
      <c r="E26" s="22"/>
      <c r="F26" s="22">
        <v>8580</v>
      </c>
      <c r="G26" s="22">
        <v>12521</v>
      </c>
      <c r="H26" s="22"/>
      <c r="I26" s="22"/>
      <c r="J26" s="22"/>
      <c r="K26" s="22"/>
      <c r="L26" s="22"/>
      <c r="M26" s="26">
        <v>1171</v>
      </c>
      <c r="N26" s="26">
        <v>447</v>
      </c>
      <c r="O26" s="27">
        <v>31.3</v>
      </c>
      <c r="P26" s="59"/>
    </row>
    <row r="27" spans="1:16" s="14" customFormat="1" ht="65.25" customHeight="1" x14ac:dyDescent="0.2">
      <c r="A27" s="62" t="s">
        <v>28</v>
      </c>
      <c r="B27" s="62"/>
      <c r="C27" s="22">
        <v>509</v>
      </c>
      <c r="D27" s="22"/>
      <c r="E27" s="22"/>
      <c r="F27" s="22">
        <v>841</v>
      </c>
      <c r="G27" s="22">
        <v>1279</v>
      </c>
      <c r="H27" s="22"/>
      <c r="I27" s="22"/>
      <c r="J27" s="22"/>
      <c r="K27" s="22"/>
      <c r="L27" s="22"/>
      <c r="M27" s="26">
        <v>3740</v>
      </c>
      <c r="N27" s="26">
        <v>1293</v>
      </c>
      <c r="O27" s="27">
        <f>ROUND(N27/M27*100,1)</f>
        <v>34.6</v>
      </c>
      <c r="P27" s="59"/>
    </row>
    <row r="28" spans="1:16" s="14" customFormat="1" ht="54.75" customHeight="1" x14ac:dyDescent="0.2">
      <c r="A28" s="62" t="s">
        <v>29</v>
      </c>
      <c r="B28" s="6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6">
        <v>35190</v>
      </c>
      <c r="N28" s="26">
        <v>13480</v>
      </c>
      <c r="O28" s="27">
        <f>ROUND(N28/M28*100,1)</f>
        <v>38.299999999999997</v>
      </c>
    </row>
    <row r="29" spans="1:16" s="14" customFormat="1" ht="27" hidden="1" customHeight="1" x14ac:dyDescent="0.2">
      <c r="A29" s="62" t="s">
        <v>30</v>
      </c>
      <c r="B29" s="6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6">
        <v>0</v>
      </c>
      <c r="N29" s="26">
        <v>0</v>
      </c>
      <c r="O29" s="27" t="s">
        <v>19</v>
      </c>
    </row>
    <row r="30" spans="1:16" s="14" customFormat="1" ht="51.75" customHeight="1" x14ac:dyDescent="0.2">
      <c r="A30" s="62" t="s">
        <v>31</v>
      </c>
      <c r="B30" s="62"/>
      <c r="C30" s="22"/>
      <c r="D30" s="22"/>
      <c r="E30" s="22"/>
      <c r="F30" s="22">
        <v>3959</v>
      </c>
      <c r="G30" s="22">
        <v>4940</v>
      </c>
      <c r="H30" s="22"/>
      <c r="I30" s="22"/>
      <c r="J30" s="22"/>
      <c r="K30" s="22"/>
      <c r="L30" s="22"/>
      <c r="M30" s="26">
        <v>11756</v>
      </c>
      <c r="N30" s="26">
        <v>4905</v>
      </c>
      <c r="O30" s="27">
        <f>ROUND(N30/M30*100,1)</f>
        <v>41.7</v>
      </c>
    </row>
    <row r="31" spans="1:16" s="14" customFormat="1" ht="35.25" hidden="1" customHeight="1" x14ac:dyDescent="0.2">
      <c r="A31" s="75"/>
      <c r="B31" s="76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6"/>
      <c r="N31" s="26"/>
      <c r="O31" s="27"/>
    </row>
    <row r="32" spans="1:16" s="14" customFormat="1" ht="25.5" customHeight="1" x14ac:dyDescent="0.2">
      <c r="A32" s="75" t="s">
        <v>32</v>
      </c>
      <c r="B32" s="76"/>
      <c r="C32" s="22"/>
      <c r="D32" s="22"/>
      <c r="E32" s="22"/>
      <c r="F32" s="22">
        <v>579</v>
      </c>
      <c r="G32" s="22">
        <v>83</v>
      </c>
      <c r="H32" s="22"/>
      <c r="I32" s="22"/>
      <c r="J32" s="22"/>
      <c r="K32" s="22"/>
      <c r="L32" s="22"/>
      <c r="M32" s="26">
        <v>83</v>
      </c>
      <c r="N32" s="26">
        <v>0</v>
      </c>
      <c r="O32" s="27">
        <v>0</v>
      </c>
    </row>
    <row r="33" spans="1:16" s="14" customFormat="1" ht="28.5" customHeight="1" x14ac:dyDescent="0.2">
      <c r="A33" s="62" t="s">
        <v>33</v>
      </c>
      <c r="B33" s="62"/>
      <c r="C33" s="22">
        <v>4315</v>
      </c>
      <c r="D33" s="22"/>
      <c r="E33" s="22"/>
      <c r="F33" s="22">
        <v>11840</v>
      </c>
      <c r="G33" s="22">
        <v>10171</v>
      </c>
      <c r="H33" s="22"/>
      <c r="I33" s="22"/>
      <c r="J33" s="22"/>
      <c r="K33" s="22"/>
      <c r="L33" s="22"/>
      <c r="M33" s="26">
        <v>16408</v>
      </c>
      <c r="N33" s="26">
        <v>6602</v>
      </c>
      <c r="O33" s="27">
        <f t="shared" ref="O33:O81" si="1">ROUND(N33/M33*100,1)</f>
        <v>40.200000000000003</v>
      </c>
    </row>
    <row r="34" spans="1:16" s="14" customFormat="1" ht="35.25" customHeight="1" x14ac:dyDescent="0.2">
      <c r="A34" s="67" t="s">
        <v>34</v>
      </c>
      <c r="B34" s="67"/>
      <c r="C34" s="15">
        <v>4795</v>
      </c>
      <c r="D34" s="15"/>
      <c r="E34" s="15"/>
      <c r="F34" s="15">
        <v>6966</v>
      </c>
      <c r="G34" s="15">
        <v>9918</v>
      </c>
      <c r="H34" s="15"/>
      <c r="I34" s="15"/>
      <c r="J34" s="15"/>
      <c r="K34" s="15"/>
      <c r="L34" s="15"/>
      <c r="M34" s="12">
        <v>25164</v>
      </c>
      <c r="N34" s="12">
        <f>SUM(N35:N36)</f>
        <v>10884</v>
      </c>
      <c r="O34" s="29">
        <f t="shared" si="1"/>
        <v>43.3</v>
      </c>
    </row>
    <row r="35" spans="1:16" s="14" customFormat="1" ht="54.75" customHeight="1" x14ac:dyDescent="0.2">
      <c r="A35" s="62" t="s">
        <v>35</v>
      </c>
      <c r="B35" s="62"/>
      <c r="C35" s="22">
        <v>2941</v>
      </c>
      <c r="D35" s="28"/>
      <c r="E35" s="28"/>
      <c r="F35" s="22">
        <v>5302</v>
      </c>
      <c r="G35" s="22">
        <v>7751</v>
      </c>
      <c r="H35" s="22"/>
      <c r="I35" s="22"/>
      <c r="J35" s="22"/>
      <c r="K35" s="22"/>
      <c r="L35" s="22"/>
      <c r="M35" s="26">
        <v>25114</v>
      </c>
      <c r="N35" s="26">
        <v>10884</v>
      </c>
      <c r="O35" s="27">
        <f t="shared" si="1"/>
        <v>43.3</v>
      </c>
    </row>
    <row r="36" spans="1:16" s="14" customFormat="1" ht="42.75" customHeight="1" x14ac:dyDescent="0.2">
      <c r="A36" s="75" t="s">
        <v>95</v>
      </c>
      <c r="B36" s="76"/>
      <c r="C36" s="22"/>
      <c r="D36" s="28"/>
      <c r="E36" s="28"/>
      <c r="F36" s="22"/>
      <c r="G36" s="22"/>
      <c r="H36" s="22"/>
      <c r="I36" s="22"/>
      <c r="J36" s="22"/>
      <c r="K36" s="22"/>
      <c r="L36" s="22"/>
      <c r="M36" s="26">
        <v>50</v>
      </c>
      <c r="N36" s="26">
        <v>0</v>
      </c>
      <c r="O36" s="27">
        <f t="shared" si="1"/>
        <v>0</v>
      </c>
    </row>
    <row r="37" spans="1:16" s="14" customFormat="1" ht="20.25" customHeight="1" x14ac:dyDescent="0.2">
      <c r="A37" s="90" t="s">
        <v>36</v>
      </c>
      <c r="B37" s="91"/>
      <c r="C37" s="15">
        <v>1073</v>
      </c>
      <c r="D37" s="15"/>
      <c r="E37" s="15"/>
      <c r="F37" s="15">
        <v>4600</v>
      </c>
      <c r="G37" s="15">
        <v>5514</v>
      </c>
      <c r="H37" s="15"/>
      <c r="I37" s="15"/>
      <c r="J37" s="15"/>
      <c r="K37" s="15"/>
      <c r="L37" s="15"/>
      <c r="M37" s="12">
        <v>129969</v>
      </c>
      <c r="N37" s="12">
        <f>N39+N40+N41+N42</f>
        <v>25197</v>
      </c>
      <c r="O37" s="13">
        <f t="shared" si="1"/>
        <v>19.399999999999999</v>
      </c>
    </row>
    <row r="38" spans="1:16" s="14" customFormat="1" ht="20.25" customHeight="1" x14ac:dyDescent="0.2">
      <c r="A38" s="70" t="s">
        <v>111</v>
      </c>
      <c r="B38" s="71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6">
        <v>601</v>
      </c>
      <c r="N38" s="16">
        <v>0</v>
      </c>
      <c r="O38" s="17">
        <v>0</v>
      </c>
      <c r="P38" s="59"/>
    </row>
    <row r="39" spans="1:16" s="14" customFormat="1" ht="22.5" customHeight="1" x14ac:dyDescent="0.2">
      <c r="A39" s="75" t="s">
        <v>99</v>
      </c>
      <c r="B39" s="94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6">
        <v>6834</v>
      </c>
      <c r="N39" s="26">
        <v>0</v>
      </c>
      <c r="O39" s="17">
        <f t="shared" si="1"/>
        <v>0</v>
      </c>
      <c r="P39" s="59"/>
    </row>
    <row r="40" spans="1:16" s="14" customFormat="1" ht="22.5" customHeight="1" x14ac:dyDescent="0.2">
      <c r="A40" s="62" t="s">
        <v>37</v>
      </c>
      <c r="B40" s="62"/>
      <c r="C40" s="22"/>
      <c r="D40" s="15"/>
      <c r="E40" s="15"/>
      <c r="F40" s="22"/>
      <c r="G40" s="22"/>
      <c r="H40" s="22"/>
      <c r="I40" s="22"/>
      <c r="J40" s="22"/>
      <c r="K40" s="22"/>
      <c r="L40" s="22"/>
      <c r="M40" s="26">
        <v>28042</v>
      </c>
      <c r="N40" s="26">
        <v>6439</v>
      </c>
      <c r="O40" s="27">
        <f t="shared" si="1"/>
        <v>23</v>
      </c>
    </row>
    <row r="41" spans="1:16" s="14" customFormat="1" ht="23.25" customHeight="1" x14ac:dyDescent="0.2">
      <c r="A41" s="75" t="s">
        <v>94</v>
      </c>
      <c r="B41" s="93"/>
      <c r="C41" s="22"/>
      <c r="D41" s="15"/>
      <c r="E41" s="15"/>
      <c r="F41" s="22"/>
      <c r="G41" s="22"/>
      <c r="H41" s="22"/>
      <c r="I41" s="22"/>
      <c r="J41" s="22"/>
      <c r="K41" s="22"/>
      <c r="L41" s="22"/>
      <c r="M41" s="26">
        <v>93621</v>
      </c>
      <c r="N41" s="26">
        <v>18566</v>
      </c>
      <c r="O41" s="27">
        <f t="shared" si="1"/>
        <v>19.8</v>
      </c>
    </row>
    <row r="42" spans="1:16" s="14" customFormat="1" ht="27" customHeight="1" x14ac:dyDescent="0.2">
      <c r="A42" s="62" t="s">
        <v>38</v>
      </c>
      <c r="B42" s="62"/>
      <c r="C42" s="22">
        <v>250</v>
      </c>
      <c r="D42" s="22"/>
      <c r="E42" s="22"/>
      <c r="F42" s="22">
        <v>2377</v>
      </c>
      <c r="G42" s="22">
        <v>2607</v>
      </c>
      <c r="H42" s="22"/>
      <c r="I42" s="22"/>
      <c r="J42" s="22"/>
      <c r="K42" s="22"/>
      <c r="L42" s="22"/>
      <c r="M42" s="26">
        <v>871</v>
      </c>
      <c r="N42" s="26">
        <v>192</v>
      </c>
      <c r="O42" s="27">
        <f t="shared" si="1"/>
        <v>22</v>
      </c>
    </row>
    <row r="43" spans="1:16" s="14" customFormat="1" ht="23.25" customHeight="1" x14ac:dyDescent="0.2">
      <c r="A43" s="67" t="s">
        <v>39</v>
      </c>
      <c r="B43" s="67"/>
      <c r="C43" s="15">
        <v>100232</v>
      </c>
      <c r="D43" s="15"/>
      <c r="E43" s="15"/>
      <c r="F43" s="15">
        <v>151189</v>
      </c>
      <c r="G43" s="15">
        <v>223556</v>
      </c>
      <c r="H43" s="15"/>
      <c r="I43" s="15"/>
      <c r="J43" s="15"/>
      <c r="K43" s="15"/>
      <c r="L43" s="15"/>
      <c r="M43" s="12">
        <v>395404</v>
      </c>
      <c r="N43" s="12">
        <f>SUM(N44:N47)</f>
        <v>56196</v>
      </c>
      <c r="O43" s="13">
        <f t="shared" si="1"/>
        <v>14.2</v>
      </c>
      <c r="P43" s="59"/>
    </row>
    <row r="44" spans="1:16" s="14" customFormat="1" ht="22.5" customHeight="1" x14ac:dyDescent="0.2">
      <c r="A44" s="75" t="s">
        <v>40</v>
      </c>
      <c r="B44" s="92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26">
        <v>196784</v>
      </c>
      <c r="N44" s="26">
        <v>499</v>
      </c>
      <c r="O44" s="27">
        <f t="shared" si="1"/>
        <v>0.3</v>
      </c>
      <c r="P44" s="59"/>
    </row>
    <row r="45" spans="1:16" s="14" customFormat="1" ht="23.25" customHeight="1" x14ac:dyDescent="0.2">
      <c r="A45" s="62" t="s">
        <v>41</v>
      </c>
      <c r="B45" s="62"/>
      <c r="C45" s="22">
        <v>72141</v>
      </c>
      <c r="D45" s="15"/>
      <c r="E45" s="15"/>
      <c r="F45" s="22">
        <v>101846</v>
      </c>
      <c r="G45" s="22">
        <v>148299</v>
      </c>
      <c r="H45" s="22"/>
      <c r="I45" s="22"/>
      <c r="J45" s="22"/>
      <c r="K45" s="22"/>
      <c r="L45" s="22"/>
      <c r="M45" s="26">
        <v>147195</v>
      </c>
      <c r="N45" s="26">
        <v>37351</v>
      </c>
      <c r="O45" s="27">
        <f t="shared" si="1"/>
        <v>25.4</v>
      </c>
    </row>
    <row r="46" spans="1:16" s="14" customFormat="1" ht="24" customHeight="1" x14ac:dyDescent="0.2">
      <c r="A46" s="62" t="s">
        <v>42</v>
      </c>
      <c r="B46" s="62"/>
      <c r="C46" s="22"/>
      <c r="D46" s="15"/>
      <c r="E46" s="15"/>
      <c r="F46" s="22"/>
      <c r="G46" s="22"/>
      <c r="H46" s="22"/>
      <c r="I46" s="22"/>
      <c r="J46" s="22"/>
      <c r="K46" s="22"/>
      <c r="L46" s="22"/>
      <c r="M46" s="26">
        <v>40520</v>
      </c>
      <c r="N46" s="26">
        <v>14034</v>
      </c>
      <c r="O46" s="27">
        <f t="shared" si="1"/>
        <v>34.6</v>
      </c>
    </row>
    <row r="47" spans="1:16" s="14" customFormat="1" ht="36.75" customHeight="1" x14ac:dyDescent="0.2">
      <c r="A47" s="62" t="s">
        <v>43</v>
      </c>
      <c r="B47" s="62"/>
      <c r="C47" s="22">
        <v>1667</v>
      </c>
      <c r="D47" s="22"/>
      <c r="E47" s="22"/>
      <c r="F47" s="22">
        <v>33490</v>
      </c>
      <c r="G47" s="22">
        <v>46497</v>
      </c>
      <c r="H47" s="22"/>
      <c r="I47" s="22"/>
      <c r="J47" s="22"/>
      <c r="K47" s="22"/>
      <c r="L47" s="22"/>
      <c r="M47" s="26">
        <v>10905</v>
      </c>
      <c r="N47" s="26">
        <v>4312</v>
      </c>
      <c r="O47" s="27">
        <f t="shared" si="1"/>
        <v>39.5</v>
      </c>
    </row>
    <row r="48" spans="1:16" s="14" customFormat="1" ht="20.25" customHeight="1" x14ac:dyDescent="0.2">
      <c r="A48" s="88" t="s">
        <v>96</v>
      </c>
      <c r="B48" s="88"/>
      <c r="C48" s="22"/>
      <c r="D48" s="22"/>
      <c r="E48" s="22"/>
      <c r="F48" s="15">
        <v>169462</v>
      </c>
      <c r="G48" s="15">
        <v>219007</v>
      </c>
      <c r="H48" s="15"/>
      <c r="I48" s="15"/>
      <c r="J48" s="15"/>
      <c r="K48" s="15"/>
      <c r="L48" s="15"/>
      <c r="M48" s="12">
        <v>41585</v>
      </c>
      <c r="N48" s="12">
        <f>N49+N50</f>
        <v>2014</v>
      </c>
      <c r="O48" s="13">
        <f>O49+O50</f>
        <v>4.8</v>
      </c>
    </row>
    <row r="49" spans="1:16" s="14" customFormat="1" ht="38.25" customHeight="1" x14ac:dyDescent="0.2">
      <c r="A49" s="87" t="s">
        <v>97</v>
      </c>
      <c r="B49" s="87"/>
      <c r="C49" s="22"/>
      <c r="D49" s="22"/>
      <c r="E49" s="22"/>
      <c r="F49" s="22">
        <v>40311</v>
      </c>
      <c r="G49" s="22">
        <v>54031</v>
      </c>
      <c r="H49" s="22"/>
      <c r="I49" s="22"/>
      <c r="J49" s="22"/>
      <c r="K49" s="22"/>
      <c r="L49" s="22"/>
      <c r="M49" s="26">
        <v>41585</v>
      </c>
      <c r="N49" s="26">
        <v>2014</v>
      </c>
      <c r="O49" s="27">
        <f>ROUND(N49/M49*100,1)</f>
        <v>4.8</v>
      </c>
    </row>
    <row r="50" spans="1:16" s="14" customFormat="1" ht="0.75" hidden="1" customHeight="1" x14ac:dyDescent="0.2">
      <c r="A50" s="62" t="s">
        <v>98</v>
      </c>
      <c r="B50" s="6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6">
        <v>0</v>
      </c>
      <c r="N50" s="26">
        <v>0</v>
      </c>
      <c r="O50" s="27">
        <v>0</v>
      </c>
    </row>
    <row r="51" spans="1:16" s="14" customFormat="1" ht="21.75" customHeight="1" x14ac:dyDescent="0.2">
      <c r="A51" s="88" t="s">
        <v>44</v>
      </c>
      <c r="B51" s="88"/>
      <c r="C51" s="22"/>
      <c r="D51" s="22"/>
      <c r="E51" s="22"/>
      <c r="F51" s="15">
        <v>169462</v>
      </c>
      <c r="G51" s="15">
        <v>219007</v>
      </c>
      <c r="H51" s="15"/>
      <c r="I51" s="15"/>
      <c r="J51" s="15"/>
      <c r="K51" s="15"/>
      <c r="L51" s="15"/>
      <c r="M51" s="12">
        <v>848351</v>
      </c>
      <c r="N51" s="12">
        <f>SUM(N52:N55)</f>
        <v>364264</v>
      </c>
      <c r="O51" s="13">
        <f t="shared" si="1"/>
        <v>42.9</v>
      </c>
    </row>
    <row r="52" spans="1:16" s="14" customFormat="1" ht="22.5" customHeight="1" x14ac:dyDescent="0.2">
      <c r="A52" s="87" t="s">
        <v>45</v>
      </c>
      <c r="B52" s="87"/>
      <c r="C52" s="22"/>
      <c r="D52" s="22"/>
      <c r="E52" s="22"/>
      <c r="F52" s="22">
        <v>40311</v>
      </c>
      <c r="G52" s="22">
        <v>54031</v>
      </c>
      <c r="H52" s="22"/>
      <c r="I52" s="22"/>
      <c r="J52" s="22"/>
      <c r="K52" s="22"/>
      <c r="L52" s="22"/>
      <c r="M52" s="26">
        <v>267648</v>
      </c>
      <c r="N52" s="26">
        <v>102706</v>
      </c>
      <c r="O52" s="27">
        <f t="shared" si="1"/>
        <v>38.4</v>
      </c>
      <c r="P52" s="59"/>
    </row>
    <row r="53" spans="1:16" s="14" customFormat="1" ht="27.75" customHeight="1" x14ac:dyDescent="0.2">
      <c r="A53" s="62" t="s">
        <v>46</v>
      </c>
      <c r="B53" s="62"/>
      <c r="C53" s="22">
        <v>64559</v>
      </c>
      <c r="D53" s="22"/>
      <c r="E53" s="22"/>
      <c r="F53" s="22">
        <v>115598</v>
      </c>
      <c r="G53" s="22">
        <v>146300</v>
      </c>
      <c r="H53" s="22"/>
      <c r="I53" s="22"/>
      <c r="J53" s="22"/>
      <c r="K53" s="22"/>
      <c r="L53" s="22"/>
      <c r="M53" s="26">
        <v>504191</v>
      </c>
      <c r="N53" s="16">
        <v>241371</v>
      </c>
      <c r="O53" s="27">
        <f t="shared" si="1"/>
        <v>47.9</v>
      </c>
    </row>
    <row r="54" spans="1:16" s="14" customFormat="1" ht="24.75" customHeight="1" x14ac:dyDescent="0.2">
      <c r="A54" s="62" t="s">
        <v>47</v>
      </c>
      <c r="B54" s="6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6">
        <v>31362</v>
      </c>
      <c r="N54" s="16">
        <v>3084</v>
      </c>
      <c r="O54" s="27">
        <f t="shared" si="1"/>
        <v>9.8000000000000007</v>
      </c>
    </row>
    <row r="55" spans="1:16" s="14" customFormat="1" ht="24.75" customHeight="1" x14ac:dyDescent="0.2">
      <c r="A55" s="62" t="s">
        <v>48</v>
      </c>
      <c r="B55" s="62"/>
      <c r="C55" s="22">
        <v>3672</v>
      </c>
      <c r="D55" s="22"/>
      <c r="E55" s="22"/>
      <c r="F55" s="22">
        <v>10975</v>
      </c>
      <c r="G55" s="22">
        <v>15372</v>
      </c>
      <c r="H55" s="22"/>
      <c r="I55" s="22"/>
      <c r="J55" s="22"/>
      <c r="K55" s="22"/>
      <c r="L55" s="22"/>
      <c r="M55" s="26">
        <v>45150</v>
      </c>
      <c r="N55" s="26">
        <v>17103</v>
      </c>
      <c r="O55" s="27">
        <f t="shared" si="1"/>
        <v>37.9</v>
      </c>
    </row>
    <row r="56" spans="1:16" s="14" customFormat="1" ht="22.5" customHeight="1" x14ac:dyDescent="0.2">
      <c r="A56" s="67" t="s">
        <v>49</v>
      </c>
      <c r="B56" s="67"/>
      <c r="C56" s="15">
        <v>12655</v>
      </c>
      <c r="D56" s="15"/>
      <c r="E56" s="15"/>
      <c r="F56" s="15">
        <v>30593</v>
      </c>
      <c r="G56" s="15">
        <v>37456</v>
      </c>
      <c r="H56" s="15"/>
      <c r="I56" s="15"/>
      <c r="J56" s="15"/>
      <c r="K56" s="15"/>
      <c r="L56" s="15"/>
      <c r="M56" s="12">
        <f>SUM(M57:M58)</f>
        <v>46505</v>
      </c>
      <c r="N56" s="12">
        <f>SUM(N57:N58)</f>
        <v>20252</v>
      </c>
      <c r="O56" s="13">
        <f t="shared" si="1"/>
        <v>43.5</v>
      </c>
    </row>
    <row r="57" spans="1:16" s="14" customFormat="1" ht="22.5" customHeight="1" x14ac:dyDescent="0.2">
      <c r="A57" s="62" t="s">
        <v>50</v>
      </c>
      <c r="B57" s="62"/>
      <c r="C57" s="22">
        <v>12499</v>
      </c>
      <c r="D57" s="15"/>
      <c r="E57" s="15"/>
      <c r="F57" s="22">
        <v>30219</v>
      </c>
      <c r="G57" s="22">
        <v>36940</v>
      </c>
      <c r="H57" s="22"/>
      <c r="I57" s="22"/>
      <c r="J57" s="22"/>
      <c r="K57" s="22"/>
      <c r="L57" s="22"/>
      <c r="M57" s="26">
        <v>42123</v>
      </c>
      <c r="N57" s="26">
        <v>17395</v>
      </c>
      <c r="O57" s="27">
        <f t="shared" si="1"/>
        <v>41.3</v>
      </c>
      <c r="P57" s="59"/>
    </row>
    <row r="58" spans="1:16" s="14" customFormat="1" ht="35.25" customHeight="1" x14ac:dyDescent="0.2">
      <c r="A58" s="62" t="s">
        <v>51</v>
      </c>
      <c r="B58" s="62"/>
      <c r="C58" s="22">
        <v>156</v>
      </c>
      <c r="D58" s="15"/>
      <c r="E58" s="15"/>
      <c r="F58" s="22">
        <v>374</v>
      </c>
      <c r="G58" s="22">
        <v>516</v>
      </c>
      <c r="H58" s="22"/>
      <c r="I58" s="22"/>
      <c r="J58" s="22"/>
      <c r="K58" s="22"/>
      <c r="L58" s="22"/>
      <c r="M58" s="26">
        <v>4382</v>
      </c>
      <c r="N58" s="26">
        <v>2857</v>
      </c>
      <c r="O58" s="27">
        <f t="shared" si="1"/>
        <v>65.2</v>
      </c>
    </row>
    <row r="59" spans="1:16" s="14" customFormat="1" ht="19.5" customHeight="1" x14ac:dyDescent="0.2">
      <c r="A59" s="67" t="s">
        <v>52</v>
      </c>
      <c r="B59" s="67"/>
      <c r="C59" s="15">
        <v>32192</v>
      </c>
      <c r="D59" s="22"/>
      <c r="E59" s="22"/>
      <c r="F59" s="15">
        <v>65404</v>
      </c>
      <c r="G59" s="15">
        <v>103793</v>
      </c>
      <c r="H59" s="15"/>
      <c r="I59" s="15"/>
      <c r="J59" s="15"/>
      <c r="K59" s="15"/>
      <c r="L59" s="15"/>
      <c r="M59" s="12">
        <f>SUM(M60:M66)</f>
        <v>63786</v>
      </c>
      <c r="N59" s="12">
        <f>SUM(N60:N66)</f>
        <v>5843</v>
      </c>
      <c r="O59" s="29">
        <f t="shared" si="1"/>
        <v>9.1999999999999993</v>
      </c>
    </row>
    <row r="60" spans="1:16" s="14" customFormat="1" ht="22.5" hidden="1" customHeight="1" x14ac:dyDescent="0.2">
      <c r="A60" s="62" t="s">
        <v>53</v>
      </c>
      <c r="B60" s="62"/>
      <c r="C60" s="22">
        <v>29886</v>
      </c>
      <c r="D60" s="22"/>
      <c r="E60" s="22"/>
      <c r="F60" s="22">
        <v>59952</v>
      </c>
      <c r="G60" s="22">
        <v>91878</v>
      </c>
      <c r="H60" s="22"/>
      <c r="I60" s="22"/>
      <c r="J60" s="22"/>
      <c r="K60" s="22"/>
      <c r="L60" s="22"/>
      <c r="M60" s="26">
        <v>0</v>
      </c>
      <c r="N60" s="26">
        <v>0</v>
      </c>
      <c r="O60" s="27" t="e">
        <f t="shared" si="1"/>
        <v>#DIV/0!</v>
      </c>
    </row>
    <row r="61" spans="1:16" s="14" customFormat="1" ht="22.5" hidden="1" customHeight="1" x14ac:dyDescent="0.2">
      <c r="A61" s="75" t="s">
        <v>100</v>
      </c>
      <c r="B61" s="76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6">
        <v>0</v>
      </c>
      <c r="N61" s="26">
        <v>0</v>
      </c>
      <c r="O61" s="27" t="e">
        <f t="shared" si="1"/>
        <v>#DIV/0!</v>
      </c>
    </row>
    <row r="62" spans="1:16" s="14" customFormat="1" ht="23.25" hidden="1" customHeight="1" x14ac:dyDescent="0.2">
      <c r="A62" s="62" t="s">
        <v>54</v>
      </c>
      <c r="B62" s="6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6">
        <v>0</v>
      </c>
      <c r="N62" s="26">
        <v>0</v>
      </c>
      <c r="O62" s="27" t="e">
        <f t="shared" si="1"/>
        <v>#DIV/0!</v>
      </c>
    </row>
    <row r="63" spans="1:16" s="14" customFormat="1" ht="23.25" customHeight="1" x14ac:dyDescent="0.2">
      <c r="A63" s="75" t="s">
        <v>53</v>
      </c>
      <c r="B63" s="76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6">
        <v>4332</v>
      </c>
      <c r="N63" s="26">
        <v>1760</v>
      </c>
      <c r="O63" s="27">
        <f t="shared" si="1"/>
        <v>40.6</v>
      </c>
      <c r="P63" s="59"/>
    </row>
    <row r="64" spans="1:16" s="14" customFormat="1" ht="23.25" customHeight="1" x14ac:dyDescent="0.2">
      <c r="A64" s="75" t="s">
        <v>100</v>
      </c>
      <c r="B64" s="76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6">
        <v>502</v>
      </c>
      <c r="N64" s="26">
        <v>280</v>
      </c>
      <c r="O64" s="27">
        <f t="shared" si="1"/>
        <v>55.8</v>
      </c>
    </row>
    <row r="65" spans="1:16" s="14" customFormat="1" ht="23.25" customHeight="1" x14ac:dyDescent="0.2">
      <c r="A65" s="75" t="s">
        <v>54</v>
      </c>
      <c r="B65" s="76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6">
        <v>191</v>
      </c>
      <c r="N65" s="26">
        <v>185</v>
      </c>
      <c r="O65" s="27">
        <f t="shared" si="1"/>
        <v>96.9</v>
      </c>
    </row>
    <row r="66" spans="1:16" s="14" customFormat="1" ht="24" customHeight="1" x14ac:dyDescent="0.2">
      <c r="A66" s="62" t="s">
        <v>55</v>
      </c>
      <c r="B66" s="6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6">
        <v>58761</v>
      </c>
      <c r="N66" s="26">
        <v>3618</v>
      </c>
      <c r="O66" s="27">
        <f t="shared" si="1"/>
        <v>6.2</v>
      </c>
    </row>
    <row r="67" spans="1:16" s="14" customFormat="1" ht="20.25" customHeight="1" x14ac:dyDescent="0.2">
      <c r="A67" s="67" t="s">
        <v>56</v>
      </c>
      <c r="B67" s="67"/>
      <c r="C67" s="15">
        <v>49470</v>
      </c>
      <c r="D67" s="15"/>
      <c r="E67" s="15"/>
      <c r="F67" s="15">
        <v>109266</v>
      </c>
      <c r="G67" s="15">
        <v>160857</v>
      </c>
      <c r="H67" s="15"/>
      <c r="I67" s="15"/>
      <c r="J67" s="15"/>
      <c r="K67" s="15"/>
      <c r="L67" s="15"/>
      <c r="M67" s="12">
        <f>SUM(M68:M72)</f>
        <v>542476</v>
      </c>
      <c r="N67" s="12">
        <f>SUM(N68:N72)</f>
        <v>261159</v>
      </c>
      <c r="O67" s="13">
        <f t="shared" si="1"/>
        <v>48.1</v>
      </c>
    </row>
    <row r="68" spans="1:16" s="14" customFormat="1" ht="24" customHeight="1" x14ac:dyDescent="0.2">
      <c r="A68" s="62" t="s">
        <v>57</v>
      </c>
      <c r="B68" s="62"/>
      <c r="C68" s="22"/>
      <c r="D68" s="22"/>
      <c r="E68" s="22"/>
      <c r="F68" s="22">
        <v>193</v>
      </c>
      <c r="G68" s="22">
        <v>289</v>
      </c>
      <c r="H68" s="22"/>
      <c r="I68" s="22"/>
      <c r="J68" s="22"/>
      <c r="K68" s="22"/>
      <c r="L68" s="22"/>
      <c r="M68" s="26">
        <v>788</v>
      </c>
      <c r="N68" s="26">
        <v>318</v>
      </c>
      <c r="O68" s="27">
        <f t="shared" si="1"/>
        <v>40.4</v>
      </c>
    </row>
    <row r="69" spans="1:16" s="14" customFormat="1" ht="22.5" customHeight="1" x14ac:dyDescent="0.2">
      <c r="A69" s="62" t="s">
        <v>58</v>
      </c>
      <c r="B69" s="62"/>
      <c r="C69" s="22">
        <v>8885</v>
      </c>
      <c r="D69" s="22"/>
      <c r="E69" s="22"/>
      <c r="F69" s="22">
        <v>19570</v>
      </c>
      <c r="G69" s="22">
        <v>28891</v>
      </c>
      <c r="H69" s="22"/>
      <c r="I69" s="22"/>
      <c r="J69" s="22"/>
      <c r="K69" s="22"/>
      <c r="L69" s="22"/>
      <c r="M69" s="26">
        <v>44601</v>
      </c>
      <c r="N69" s="26">
        <v>16733</v>
      </c>
      <c r="O69" s="27">
        <f t="shared" si="1"/>
        <v>37.5</v>
      </c>
    </row>
    <row r="70" spans="1:16" s="14" customFormat="1" ht="24" customHeight="1" x14ac:dyDescent="0.2">
      <c r="A70" s="62" t="s">
        <v>59</v>
      </c>
      <c r="B70" s="62"/>
      <c r="C70" s="22">
        <v>30681</v>
      </c>
      <c r="D70" s="22"/>
      <c r="E70" s="22"/>
      <c r="F70" s="22">
        <v>61374</v>
      </c>
      <c r="G70" s="22">
        <v>88781</v>
      </c>
      <c r="H70" s="22"/>
      <c r="I70" s="22"/>
      <c r="J70" s="22"/>
      <c r="K70" s="22"/>
      <c r="L70" s="22"/>
      <c r="M70" s="26">
        <v>433038</v>
      </c>
      <c r="N70" s="26">
        <v>227717</v>
      </c>
      <c r="O70" s="27">
        <f t="shared" si="1"/>
        <v>52.6</v>
      </c>
    </row>
    <row r="71" spans="1:16" s="14" customFormat="1" ht="22.5" customHeight="1" x14ac:dyDescent="0.2">
      <c r="A71" s="62" t="s">
        <v>60</v>
      </c>
      <c r="B71" s="6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6">
        <v>28091</v>
      </c>
      <c r="N71" s="26">
        <v>3180</v>
      </c>
      <c r="O71" s="27">
        <f t="shared" si="1"/>
        <v>11.3</v>
      </c>
    </row>
    <row r="72" spans="1:16" s="14" customFormat="1" ht="26.25" customHeight="1" x14ac:dyDescent="0.2">
      <c r="A72" s="62" t="s">
        <v>61</v>
      </c>
      <c r="B72" s="62"/>
      <c r="C72" s="22">
        <v>3537</v>
      </c>
      <c r="D72" s="22"/>
      <c r="E72" s="22"/>
      <c r="F72" s="22">
        <v>17437</v>
      </c>
      <c r="G72" s="22">
        <v>27879</v>
      </c>
      <c r="H72" s="22"/>
      <c r="I72" s="22"/>
      <c r="J72" s="22"/>
      <c r="K72" s="22"/>
      <c r="L72" s="22"/>
      <c r="M72" s="26">
        <v>35958</v>
      </c>
      <c r="N72" s="26">
        <v>13211</v>
      </c>
      <c r="O72" s="27">
        <f t="shared" si="1"/>
        <v>36.700000000000003</v>
      </c>
    </row>
    <row r="73" spans="1:16" s="14" customFormat="1" ht="24.75" customHeight="1" x14ac:dyDescent="0.2">
      <c r="A73" s="80" t="s">
        <v>62</v>
      </c>
      <c r="B73" s="8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30">
        <f>SUM(M74:M76)</f>
        <v>22795</v>
      </c>
      <c r="N73" s="30">
        <f>SUM(N74:N76)</f>
        <v>7416</v>
      </c>
      <c r="O73" s="29">
        <f t="shared" si="1"/>
        <v>32.5</v>
      </c>
      <c r="P73" s="59"/>
    </row>
    <row r="74" spans="1:16" s="14" customFormat="1" ht="25.5" customHeight="1" x14ac:dyDescent="0.2">
      <c r="A74" s="70" t="s">
        <v>63</v>
      </c>
      <c r="B74" s="79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6">
        <v>13488</v>
      </c>
      <c r="N74" s="26">
        <v>5247</v>
      </c>
      <c r="O74" s="27">
        <f t="shared" si="1"/>
        <v>38.9</v>
      </c>
    </row>
    <row r="75" spans="1:16" s="14" customFormat="1" ht="24" hidden="1" customHeight="1" x14ac:dyDescent="0.2">
      <c r="A75" s="70" t="s">
        <v>103</v>
      </c>
      <c r="B75" s="71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6"/>
      <c r="N75" s="26">
        <v>0</v>
      </c>
      <c r="O75" s="27" t="e">
        <f t="shared" si="1"/>
        <v>#DIV/0!</v>
      </c>
    </row>
    <row r="76" spans="1:16" s="14" customFormat="1" ht="36" customHeight="1" x14ac:dyDescent="0.2">
      <c r="A76" s="70" t="s">
        <v>64</v>
      </c>
      <c r="B76" s="79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6">
        <v>9307</v>
      </c>
      <c r="N76" s="26">
        <v>2169</v>
      </c>
      <c r="O76" s="27">
        <f t="shared" si="1"/>
        <v>23.3</v>
      </c>
    </row>
    <row r="77" spans="1:16" s="14" customFormat="1" ht="28.5" customHeight="1" x14ac:dyDescent="0.2">
      <c r="A77" s="80" t="s">
        <v>101</v>
      </c>
      <c r="B77" s="81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30">
        <f>M78</f>
        <v>1299</v>
      </c>
      <c r="N77" s="30">
        <f>N78</f>
        <v>325</v>
      </c>
      <c r="O77" s="27">
        <f t="shared" si="1"/>
        <v>25</v>
      </c>
    </row>
    <row r="78" spans="1:16" s="14" customFormat="1" ht="24.75" customHeight="1" x14ac:dyDescent="0.2">
      <c r="A78" s="70" t="s">
        <v>102</v>
      </c>
      <c r="B78" s="79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6">
        <v>1299</v>
      </c>
      <c r="N78" s="26">
        <v>325</v>
      </c>
      <c r="O78" s="27">
        <f t="shared" si="1"/>
        <v>25</v>
      </c>
    </row>
    <row r="79" spans="1:16" s="14" customFormat="1" ht="33" hidden="1" customHeight="1" x14ac:dyDescent="0.2">
      <c r="A79" s="80" t="s">
        <v>65</v>
      </c>
      <c r="B79" s="89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30">
        <f>SUM(M80)</f>
        <v>0</v>
      </c>
      <c r="N79" s="30">
        <f>SUM(N80)</f>
        <v>0</v>
      </c>
      <c r="O79" s="29" t="e">
        <f t="shared" si="1"/>
        <v>#DIV/0!</v>
      </c>
    </row>
    <row r="80" spans="1:16" s="14" customFormat="1" ht="37.5" hidden="1" customHeight="1" x14ac:dyDescent="0.2">
      <c r="A80" s="70" t="s">
        <v>66</v>
      </c>
      <c r="B80" s="79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6">
        <v>0</v>
      </c>
      <c r="N80" s="26">
        <v>0</v>
      </c>
      <c r="O80" s="27" t="e">
        <f t="shared" si="1"/>
        <v>#DIV/0!</v>
      </c>
    </row>
    <row r="81" spans="1:16" s="14" customFormat="1" ht="23.25" customHeight="1" x14ac:dyDescent="0.2">
      <c r="A81" s="67" t="s">
        <v>67</v>
      </c>
      <c r="B81" s="67"/>
      <c r="C81" s="15">
        <v>299813</v>
      </c>
      <c r="D81" s="22"/>
      <c r="E81" s="22"/>
      <c r="F81" s="15">
        <v>564725</v>
      </c>
      <c r="G81" s="15">
        <v>790722</v>
      </c>
      <c r="H81" s="15"/>
      <c r="I81" s="15"/>
      <c r="J81" s="15"/>
      <c r="K81" s="15"/>
      <c r="L81" s="15"/>
      <c r="M81" s="31">
        <f>M25+M34+M37+M43+M51+M56+M59+M67+M73+M79+M48+M77</f>
        <v>2185682</v>
      </c>
      <c r="N81" s="31">
        <f>N25+N34+N37+N43+N51+N56+N59+N67+N73+N79+N48+N77</f>
        <v>780277</v>
      </c>
      <c r="O81" s="13">
        <f t="shared" si="1"/>
        <v>35.700000000000003</v>
      </c>
    </row>
    <row r="82" spans="1:16" s="14" customFormat="1" ht="20.25" customHeight="1" x14ac:dyDescent="0.25">
      <c r="A82" s="72" t="s">
        <v>68</v>
      </c>
      <c r="B82" s="73"/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4"/>
    </row>
    <row r="83" spans="1:16" s="14" customFormat="1" ht="21.75" customHeight="1" x14ac:dyDescent="0.2">
      <c r="A83" s="63" t="s">
        <v>69</v>
      </c>
      <c r="B83" s="64"/>
      <c r="C83" s="64"/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/>
      <c r="O83" s="65"/>
    </row>
    <row r="84" spans="1:16" s="14" customFormat="1" ht="34.5" hidden="1" customHeight="1" x14ac:dyDescent="0.2">
      <c r="A84" s="67" t="s">
        <v>70</v>
      </c>
      <c r="B84" s="67"/>
      <c r="C84" s="32"/>
      <c r="D84" s="22"/>
      <c r="E84" s="22"/>
      <c r="F84" s="22"/>
      <c r="G84" s="22"/>
      <c r="H84" s="22"/>
      <c r="I84" s="22"/>
      <c r="J84" s="22"/>
      <c r="K84" s="22"/>
      <c r="L84" s="22"/>
      <c r="M84" s="12">
        <f>M85+M86</f>
        <v>0</v>
      </c>
      <c r="N84" s="12">
        <f>N85+N86</f>
        <v>0</v>
      </c>
      <c r="O84" s="13" t="s">
        <v>19</v>
      </c>
      <c r="P84" s="59"/>
    </row>
    <row r="85" spans="1:16" s="14" customFormat="1" ht="51" hidden="1" customHeight="1" x14ac:dyDescent="0.2">
      <c r="A85" s="62" t="s">
        <v>71</v>
      </c>
      <c r="B85" s="62"/>
      <c r="C85" s="32"/>
      <c r="D85" s="22"/>
      <c r="E85" s="22"/>
      <c r="F85" s="22"/>
      <c r="G85" s="22"/>
      <c r="H85" s="22"/>
      <c r="I85" s="22"/>
      <c r="J85" s="22"/>
      <c r="K85" s="22"/>
      <c r="L85" s="22"/>
      <c r="M85" s="26">
        <v>0</v>
      </c>
      <c r="N85" s="26">
        <v>0</v>
      </c>
      <c r="O85" s="27"/>
    </row>
    <row r="86" spans="1:16" s="14" customFormat="1" ht="47.25" hidden="1" customHeight="1" x14ac:dyDescent="0.2">
      <c r="A86" s="62" t="s">
        <v>72</v>
      </c>
      <c r="B86" s="62"/>
      <c r="C86" s="32"/>
      <c r="D86" s="22"/>
      <c r="E86" s="22"/>
      <c r="F86" s="22"/>
      <c r="G86" s="22"/>
      <c r="H86" s="22"/>
      <c r="I86" s="22"/>
      <c r="J86" s="22"/>
      <c r="K86" s="22"/>
      <c r="L86" s="22"/>
      <c r="M86" s="26">
        <v>0</v>
      </c>
      <c r="N86" s="26">
        <v>0</v>
      </c>
      <c r="O86" s="27"/>
    </row>
    <row r="87" spans="1:16" s="14" customFormat="1" ht="38.25" hidden="1" customHeight="1" x14ac:dyDescent="0.2">
      <c r="A87" s="67" t="s">
        <v>73</v>
      </c>
      <c r="B87" s="67"/>
      <c r="C87" s="32"/>
      <c r="D87" s="22"/>
      <c r="E87" s="22"/>
      <c r="F87" s="22"/>
      <c r="G87" s="22"/>
      <c r="H87" s="22"/>
      <c r="I87" s="22"/>
      <c r="J87" s="22"/>
      <c r="K87" s="22"/>
      <c r="L87" s="22"/>
      <c r="M87" s="12">
        <f>M88+M89</f>
        <v>0</v>
      </c>
      <c r="N87" s="12">
        <f>N88+N89</f>
        <v>0</v>
      </c>
      <c r="O87" s="13" t="s">
        <v>19</v>
      </c>
    </row>
    <row r="88" spans="1:16" s="14" customFormat="1" ht="50.25" hidden="1" customHeight="1" x14ac:dyDescent="0.2">
      <c r="A88" s="62" t="s">
        <v>74</v>
      </c>
      <c r="B88" s="62"/>
      <c r="C88" s="32"/>
      <c r="D88" s="22"/>
      <c r="E88" s="22"/>
      <c r="F88" s="22"/>
      <c r="G88" s="22"/>
      <c r="H88" s="22"/>
      <c r="I88" s="22"/>
      <c r="J88" s="22"/>
      <c r="K88" s="22"/>
      <c r="L88" s="22"/>
      <c r="M88" s="26">
        <v>0</v>
      </c>
      <c r="N88" s="26">
        <v>0</v>
      </c>
      <c r="O88" s="27"/>
    </row>
    <row r="89" spans="1:16" s="14" customFormat="1" ht="57" hidden="1" customHeight="1" x14ac:dyDescent="0.2">
      <c r="A89" s="62" t="s">
        <v>75</v>
      </c>
      <c r="B89" s="62"/>
      <c r="C89" s="32"/>
      <c r="D89" s="22"/>
      <c r="E89" s="22"/>
      <c r="F89" s="22"/>
      <c r="G89" s="22"/>
      <c r="H89" s="22"/>
      <c r="I89" s="22"/>
      <c r="J89" s="22"/>
      <c r="K89" s="22"/>
      <c r="L89" s="22"/>
      <c r="M89" s="26">
        <v>0</v>
      </c>
      <c r="N89" s="26">
        <v>0</v>
      </c>
      <c r="O89" s="27"/>
    </row>
    <row r="90" spans="1:16" s="14" customFormat="1" ht="36" customHeight="1" x14ac:dyDescent="0.2">
      <c r="A90" s="67" t="s">
        <v>76</v>
      </c>
      <c r="B90" s="67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2">
        <f>M91+M93</f>
        <v>40084</v>
      </c>
      <c r="N90" s="12">
        <f>N91+N93</f>
        <v>-91954</v>
      </c>
      <c r="O90" s="13" t="s">
        <v>19</v>
      </c>
    </row>
    <row r="91" spans="1:16" s="14" customFormat="1" ht="24" customHeight="1" x14ac:dyDescent="0.2">
      <c r="A91" s="68" t="s">
        <v>77</v>
      </c>
      <c r="B91" s="68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4">
        <v>-2145598</v>
      </c>
      <c r="N91" s="26">
        <v>-895446</v>
      </c>
      <c r="O91" s="27" t="s">
        <v>19</v>
      </c>
    </row>
    <row r="92" spans="1:16" s="14" customFormat="1" ht="32.25" customHeight="1" x14ac:dyDescent="0.2">
      <c r="A92" s="62" t="s">
        <v>78</v>
      </c>
      <c r="B92" s="62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4">
        <v>-2145598</v>
      </c>
      <c r="N92" s="26">
        <v>-895446</v>
      </c>
      <c r="O92" s="27" t="s">
        <v>19</v>
      </c>
    </row>
    <row r="93" spans="1:16" s="14" customFormat="1" ht="24" customHeight="1" x14ac:dyDescent="0.2">
      <c r="A93" s="68" t="s">
        <v>79</v>
      </c>
      <c r="B93" s="68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4">
        <v>2185682</v>
      </c>
      <c r="N93" s="26">
        <v>803492</v>
      </c>
      <c r="O93" s="27" t="s">
        <v>19</v>
      </c>
    </row>
    <row r="94" spans="1:16" s="14" customFormat="1" ht="32.25" customHeight="1" x14ac:dyDescent="0.2">
      <c r="A94" s="62" t="s">
        <v>80</v>
      </c>
      <c r="B94" s="62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4">
        <v>2185682</v>
      </c>
      <c r="N94" s="26">
        <v>803492</v>
      </c>
      <c r="O94" s="27" t="s">
        <v>19</v>
      </c>
    </row>
    <row r="95" spans="1:16" s="14" customFormat="1" ht="17.25" customHeight="1" x14ac:dyDescent="0.2">
      <c r="A95" s="67" t="s">
        <v>81</v>
      </c>
      <c r="B95" s="67"/>
      <c r="C95" s="35"/>
      <c r="D95" s="35"/>
      <c r="E95" s="35"/>
      <c r="F95" s="35"/>
      <c r="G95" s="35"/>
      <c r="H95" s="33"/>
      <c r="I95" s="33"/>
      <c r="J95" s="33"/>
      <c r="K95" s="36"/>
      <c r="L95" s="37"/>
      <c r="M95" s="26"/>
      <c r="N95" s="26"/>
      <c r="O95" s="27"/>
    </row>
    <row r="96" spans="1:16" s="14" customFormat="1" ht="23.25" customHeight="1" x14ac:dyDescent="0.2">
      <c r="A96" s="62" t="s">
        <v>82</v>
      </c>
      <c r="B96" s="62"/>
      <c r="C96" s="35"/>
      <c r="D96" s="35"/>
      <c r="E96" s="35"/>
      <c r="F96" s="35"/>
      <c r="G96" s="35"/>
      <c r="H96" s="33"/>
      <c r="I96" s="33"/>
      <c r="J96" s="33"/>
      <c r="K96" s="36"/>
      <c r="L96" s="37"/>
      <c r="M96" s="34">
        <v>174041</v>
      </c>
      <c r="N96" s="26">
        <v>67571</v>
      </c>
      <c r="O96" s="27">
        <f t="shared" ref="O96:O101" si="2">ROUND(N96/M96*100,1)</f>
        <v>38.799999999999997</v>
      </c>
    </row>
    <row r="97" spans="1:15" s="14" customFormat="1" ht="22.5" customHeight="1" x14ac:dyDescent="0.2">
      <c r="A97" s="62" t="s">
        <v>83</v>
      </c>
      <c r="B97" s="62"/>
      <c r="C97" s="35"/>
      <c r="D97" s="35"/>
      <c r="E97" s="35"/>
      <c r="F97" s="35"/>
      <c r="G97" s="35"/>
      <c r="H97" s="33"/>
      <c r="I97" s="33"/>
      <c r="J97" s="33"/>
      <c r="K97" s="36"/>
      <c r="L97" s="37"/>
      <c r="M97" s="34">
        <v>404</v>
      </c>
      <c r="N97" s="26">
        <v>93</v>
      </c>
      <c r="O97" s="27">
        <f t="shared" si="2"/>
        <v>23</v>
      </c>
    </row>
    <row r="98" spans="1:15" s="14" customFormat="1" ht="20.25" customHeight="1" x14ac:dyDescent="0.2">
      <c r="A98" s="62" t="s">
        <v>84</v>
      </c>
      <c r="B98" s="62"/>
      <c r="C98" s="35"/>
      <c r="D98" s="35"/>
      <c r="E98" s="35"/>
      <c r="F98" s="35"/>
      <c r="G98" s="35"/>
      <c r="H98" s="33"/>
      <c r="I98" s="33"/>
      <c r="J98" s="33"/>
      <c r="K98" s="36"/>
      <c r="L98" s="37"/>
      <c r="M98" s="34">
        <v>52586</v>
      </c>
      <c r="N98" s="26">
        <v>20568</v>
      </c>
      <c r="O98" s="27">
        <f t="shared" si="2"/>
        <v>39.1</v>
      </c>
    </row>
    <row r="99" spans="1:15" s="14" customFormat="1" ht="20.25" customHeight="1" x14ac:dyDescent="0.2">
      <c r="A99" s="62" t="s">
        <v>85</v>
      </c>
      <c r="B99" s="62"/>
      <c r="C99" s="35"/>
      <c r="D99" s="35"/>
      <c r="E99" s="35"/>
      <c r="F99" s="35"/>
      <c r="G99" s="35"/>
      <c r="H99" s="33"/>
      <c r="I99" s="33"/>
      <c r="J99" s="33"/>
      <c r="K99" s="36"/>
      <c r="L99" s="37"/>
      <c r="M99" s="34">
        <v>14924</v>
      </c>
      <c r="N99" s="26">
        <v>9357</v>
      </c>
      <c r="O99" s="27">
        <f t="shared" si="2"/>
        <v>62.7</v>
      </c>
    </row>
    <row r="100" spans="1:15" s="14" customFormat="1" ht="22.5" customHeight="1" x14ac:dyDescent="0.2">
      <c r="A100" s="62" t="s">
        <v>86</v>
      </c>
      <c r="B100" s="62"/>
      <c r="C100" s="35"/>
      <c r="D100" s="35"/>
      <c r="E100" s="35"/>
      <c r="F100" s="35"/>
      <c r="G100" s="35"/>
      <c r="H100" s="33"/>
      <c r="I100" s="33"/>
      <c r="J100" s="33"/>
      <c r="K100" s="36"/>
      <c r="L100" s="37"/>
      <c r="M100" s="34">
        <v>285428</v>
      </c>
      <c r="N100" s="26">
        <v>4412</v>
      </c>
      <c r="O100" s="27">
        <f t="shared" si="2"/>
        <v>1.5</v>
      </c>
    </row>
    <row r="101" spans="1:15" s="14" customFormat="1" ht="24" customHeight="1" x14ac:dyDescent="0.2">
      <c r="A101" s="77" t="s">
        <v>87</v>
      </c>
      <c r="B101" s="78"/>
      <c r="C101" s="35"/>
      <c r="D101" s="35"/>
      <c r="E101" s="35"/>
      <c r="F101" s="35"/>
      <c r="G101" s="35"/>
      <c r="H101" s="33"/>
      <c r="I101" s="33"/>
      <c r="J101" s="33"/>
      <c r="K101" s="36"/>
      <c r="L101" s="37"/>
      <c r="M101" s="34">
        <v>16767</v>
      </c>
      <c r="N101" s="26">
        <v>6641</v>
      </c>
      <c r="O101" s="27">
        <f t="shared" si="2"/>
        <v>39.6</v>
      </c>
    </row>
    <row r="102" spans="1:15" s="14" customFormat="1" ht="18" customHeight="1" x14ac:dyDescent="0.2">
      <c r="A102" s="38"/>
      <c r="B102" s="39"/>
      <c r="C102" s="40"/>
      <c r="D102" s="40"/>
      <c r="E102" s="40"/>
      <c r="F102" s="40"/>
      <c r="G102" s="40"/>
      <c r="H102" s="41"/>
      <c r="I102" s="41"/>
      <c r="J102" s="41"/>
      <c r="K102" s="42"/>
      <c r="L102" s="43"/>
      <c r="M102" s="38"/>
      <c r="N102" s="44"/>
      <c r="O102" s="43"/>
    </row>
    <row r="103" spans="1:15" s="14" customFormat="1" ht="0.75" hidden="1" customHeight="1" x14ac:dyDescent="0.2">
      <c r="A103" s="45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N103" s="39"/>
      <c r="O103" s="43"/>
    </row>
    <row r="104" spans="1:15" s="14" customFormat="1" ht="16.5" hidden="1" customHeight="1" x14ac:dyDescent="0.2">
      <c r="A104" s="66" t="s">
        <v>104</v>
      </c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</row>
    <row r="105" spans="1:15" s="14" customFormat="1" ht="8.25" hidden="1" customHeight="1" x14ac:dyDescent="0.2">
      <c r="A105" s="46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</row>
    <row r="106" spans="1:15" s="14" customFormat="1" ht="20.25" hidden="1" customHeight="1" x14ac:dyDescent="0.2">
      <c r="A106" s="47" t="s">
        <v>88</v>
      </c>
      <c r="B106" s="69" t="s">
        <v>89</v>
      </c>
      <c r="C106" s="69"/>
      <c r="D106" s="69"/>
      <c r="E106" s="69"/>
      <c r="F106" s="69"/>
      <c r="G106" s="69"/>
      <c r="H106" s="69"/>
      <c r="I106" s="69"/>
      <c r="J106" s="69"/>
      <c r="K106" s="69"/>
      <c r="L106" s="69"/>
      <c r="M106" s="69"/>
      <c r="N106" s="69"/>
      <c r="O106" s="48" t="s">
        <v>90</v>
      </c>
    </row>
    <row r="107" spans="1:15" s="14" customFormat="1" ht="15.75" hidden="1" customHeight="1" x14ac:dyDescent="0.2">
      <c r="A107" s="48">
        <v>1</v>
      </c>
      <c r="B107" s="69">
        <v>2</v>
      </c>
      <c r="C107" s="69"/>
      <c r="D107" s="69"/>
      <c r="E107" s="69"/>
      <c r="F107" s="69"/>
      <c r="G107" s="69"/>
      <c r="H107" s="69"/>
      <c r="I107" s="69"/>
      <c r="J107" s="69"/>
      <c r="K107" s="69"/>
      <c r="L107" s="69"/>
      <c r="M107" s="69"/>
      <c r="N107" s="69"/>
      <c r="O107" s="48">
        <v>3</v>
      </c>
    </row>
    <row r="108" spans="1:15" s="14" customFormat="1" ht="34.5" hidden="1" customHeight="1" x14ac:dyDescent="0.2">
      <c r="A108" s="48">
        <v>1</v>
      </c>
      <c r="B108" s="86" t="s">
        <v>91</v>
      </c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60">
        <v>176</v>
      </c>
    </row>
    <row r="109" spans="1:15" s="14" customFormat="1" ht="36.75" hidden="1" customHeight="1" x14ac:dyDescent="0.2">
      <c r="A109" s="48">
        <v>2</v>
      </c>
      <c r="B109" s="86" t="s">
        <v>92</v>
      </c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60">
        <v>13255</v>
      </c>
    </row>
    <row r="110" spans="1:15" s="14" customFormat="1" ht="47.25" hidden="1" customHeight="1" x14ac:dyDescent="0.2">
      <c r="A110" s="48">
        <v>3</v>
      </c>
      <c r="B110" s="86" t="s">
        <v>93</v>
      </c>
      <c r="C110" s="86"/>
      <c r="D110" s="86"/>
      <c r="E110" s="86"/>
      <c r="F110" s="86"/>
      <c r="G110" s="86"/>
      <c r="H110" s="86"/>
      <c r="I110" s="86"/>
      <c r="J110" s="86"/>
      <c r="K110" s="86"/>
      <c r="L110" s="86"/>
      <c r="M110" s="86"/>
      <c r="N110" s="86"/>
      <c r="O110" s="60">
        <v>5166</v>
      </c>
    </row>
    <row r="111" spans="1:15" s="14" customFormat="1" ht="12" hidden="1" customHeight="1" x14ac:dyDescent="0.2">
      <c r="A111" s="55"/>
      <c r="B111" s="56"/>
      <c r="C111" s="56"/>
      <c r="D111" s="56"/>
      <c r="E111" s="56"/>
      <c r="F111" s="56"/>
      <c r="G111" s="56"/>
      <c r="H111" s="56"/>
      <c r="I111" s="56"/>
      <c r="J111" s="56"/>
      <c r="K111" s="56"/>
      <c r="L111" s="56"/>
      <c r="M111" s="56"/>
      <c r="N111" s="57"/>
      <c r="O111" s="58"/>
    </row>
    <row r="112" spans="1:15" s="14" customFormat="1" ht="21.75" hidden="1" customHeight="1" x14ac:dyDescent="0.2">
      <c r="A112" s="55"/>
      <c r="B112" s="56"/>
      <c r="C112" s="56"/>
      <c r="D112" s="56"/>
      <c r="E112" s="56"/>
      <c r="F112" s="56"/>
      <c r="G112" s="56"/>
      <c r="H112" s="56"/>
      <c r="I112" s="56"/>
      <c r="J112" s="56"/>
      <c r="K112" s="56"/>
      <c r="L112" s="56"/>
      <c r="M112" s="56"/>
      <c r="N112" s="56"/>
      <c r="O112" s="55"/>
    </row>
    <row r="113" spans="1:15" ht="19.5" hidden="1" customHeight="1" x14ac:dyDescent="0.25">
      <c r="A113" s="84" t="s">
        <v>105</v>
      </c>
      <c r="B113" s="84"/>
      <c r="C113" s="84"/>
      <c r="D113" s="84"/>
      <c r="E113" s="84"/>
      <c r="F113" s="84"/>
      <c r="G113" s="84"/>
      <c r="H113" s="84"/>
      <c r="I113" s="84"/>
      <c r="J113" s="84"/>
      <c r="K113" s="84"/>
      <c r="L113" s="84"/>
      <c r="M113" s="84"/>
      <c r="N113" s="85" t="s">
        <v>106</v>
      </c>
      <c r="O113" s="85"/>
    </row>
    <row r="114" spans="1:15" ht="6.75" customHeight="1" x14ac:dyDescent="0.25">
      <c r="A114" s="84"/>
      <c r="B114" s="84"/>
      <c r="C114" s="84"/>
      <c r="D114" s="84"/>
      <c r="E114" s="84"/>
      <c r="F114" s="84"/>
      <c r="G114" s="84"/>
      <c r="H114" s="84"/>
      <c r="I114" s="84"/>
      <c r="J114" s="84"/>
      <c r="K114" s="84"/>
      <c r="L114" s="84"/>
      <c r="M114" s="84"/>
      <c r="N114" s="82"/>
      <c r="O114" s="83"/>
    </row>
    <row r="115" spans="1:15" ht="12.75" customHeight="1" x14ac:dyDescent="0.2">
      <c r="A115" s="1"/>
      <c r="B115" s="8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9"/>
      <c r="O115" s="10"/>
    </row>
    <row r="116" spans="1:15" ht="1.5" hidden="1" customHeight="1" x14ac:dyDescent="0.2"/>
    <row r="117" spans="1:15" ht="15.75" x14ac:dyDescent="0.25">
      <c r="A117" s="54" t="s">
        <v>107</v>
      </c>
      <c r="B117" s="54"/>
      <c r="C117" s="54"/>
      <c r="D117" s="54"/>
      <c r="E117" s="54"/>
      <c r="F117" s="54"/>
      <c r="G117" s="54"/>
      <c r="H117" s="54"/>
      <c r="I117" s="54"/>
      <c r="J117" s="54"/>
      <c r="K117" s="54"/>
      <c r="L117" s="54"/>
      <c r="M117" s="54"/>
      <c r="N117" s="54"/>
      <c r="O117" s="61" t="s">
        <v>108</v>
      </c>
    </row>
  </sheetData>
  <mergeCells count="109">
    <mergeCell ref="A14:B14"/>
    <mergeCell ref="A19:B19"/>
    <mergeCell ref="A7:O7"/>
    <mergeCell ref="A8:B8"/>
    <mergeCell ref="B1:O1"/>
    <mergeCell ref="B2:O2"/>
    <mergeCell ref="A5:B5"/>
    <mergeCell ref="A6:B6"/>
    <mergeCell ref="A21:B21"/>
    <mergeCell ref="A23:B23"/>
    <mergeCell ref="A13:B13"/>
    <mergeCell ref="A26:B26"/>
    <mergeCell ref="A20:B20"/>
    <mergeCell ref="A24:O24"/>
    <mergeCell ref="A17:B17"/>
    <mergeCell ref="A22:B22"/>
    <mergeCell ref="A15:B15"/>
    <mergeCell ref="A16:B16"/>
    <mergeCell ref="A45:B45"/>
    <mergeCell ref="A46:B46"/>
    <mergeCell ref="A9:B9"/>
    <mergeCell ref="A10:B10"/>
    <mergeCell ref="A11:B11"/>
    <mergeCell ref="A12:B12"/>
    <mergeCell ref="A36:B36"/>
    <mergeCell ref="A35:B35"/>
    <mergeCell ref="A25:B25"/>
    <mergeCell ref="A18:B18"/>
    <mergeCell ref="A41:B41"/>
    <mergeCell ref="A42:B42"/>
    <mergeCell ref="A39:B39"/>
    <mergeCell ref="A30:B30"/>
    <mergeCell ref="A32:B32"/>
    <mergeCell ref="A34:B34"/>
    <mergeCell ref="A38:B38"/>
    <mergeCell ref="A27:B27"/>
    <mergeCell ref="A28:B28"/>
    <mergeCell ref="A29:B29"/>
    <mergeCell ref="A50:B50"/>
    <mergeCell ref="A37:B37"/>
    <mergeCell ref="A31:B31"/>
    <mergeCell ref="A33:B33"/>
    <mergeCell ref="A43:B43"/>
    <mergeCell ref="A44:B44"/>
    <mergeCell ref="A40:B40"/>
    <mergeCell ref="A51:B51"/>
    <mergeCell ref="A48:B48"/>
    <mergeCell ref="A80:B80"/>
    <mergeCell ref="A78:B78"/>
    <mergeCell ref="A77:B77"/>
    <mergeCell ref="A71:B71"/>
    <mergeCell ref="A55:B55"/>
    <mergeCell ref="A49:B49"/>
    <mergeCell ref="A79:B79"/>
    <mergeCell ref="A60:B60"/>
    <mergeCell ref="A47:B47"/>
    <mergeCell ref="A65:B65"/>
    <mergeCell ref="A67:B67"/>
    <mergeCell ref="A70:B70"/>
    <mergeCell ref="A53:B53"/>
    <mergeCell ref="A54:B54"/>
    <mergeCell ref="A52:B52"/>
    <mergeCell ref="A56:B56"/>
    <mergeCell ref="A69:B69"/>
    <mergeCell ref="A68:B68"/>
    <mergeCell ref="N114:O114"/>
    <mergeCell ref="B106:N106"/>
    <mergeCell ref="A114:M114"/>
    <mergeCell ref="A113:M113"/>
    <mergeCell ref="N113:O113"/>
    <mergeCell ref="B109:N109"/>
    <mergeCell ref="B110:N110"/>
    <mergeCell ref="B108:N108"/>
    <mergeCell ref="A81:B81"/>
    <mergeCell ref="A76:B76"/>
    <mergeCell ref="A57:B57"/>
    <mergeCell ref="A59:B59"/>
    <mergeCell ref="A73:B73"/>
    <mergeCell ref="A62:B62"/>
    <mergeCell ref="A58:B58"/>
    <mergeCell ref="A63:B63"/>
    <mergeCell ref="A61:B61"/>
    <mergeCell ref="A74:B74"/>
    <mergeCell ref="A66:B66"/>
    <mergeCell ref="B107:N107"/>
    <mergeCell ref="A75:B75"/>
    <mergeCell ref="A82:O82"/>
    <mergeCell ref="A64:B64"/>
    <mergeCell ref="A101:B101"/>
    <mergeCell ref="A96:B96"/>
    <mergeCell ref="A99:B99"/>
    <mergeCell ref="A92:B92"/>
    <mergeCell ref="A88:B88"/>
    <mergeCell ref="A86:B86"/>
    <mergeCell ref="A93:B93"/>
    <mergeCell ref="A90:B90"/>
    <mergeCell ref="A87:B87"/>
    <mergeCell ref="A84:B84"/>
    <mergeCell ref="A91:B91"/>
    <mergeCell ref="A72:B72"/>
    <mergeCell ref="A83:O83"/>
    <mergeCell ref="A104:O104"/>
    <mergeCell ref="A100:B100"/>
    <mergeCell ref="A95:B95"/>
    <mergeCell ref="A85:B85"/>
    <mergeCell ref="A97:B97"/>
    <mergeCell ref="A94:B94"/>
    <mergeCell ref="A89:B89"/>
    <mergeCell ref="A98:B98"/>
  </mergeCells>
  <phoneticPr fontId="0" type="noConversion"/>
  <pageMargins left="0.74803149606299213" right="0.47" top="0.49" bottom="0.63" header="0.51181102362204722" footer="0.51181102362204722"/>
  <pageSetup paperSize="9" scale="76" fitToHeight="10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исполнение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admin</cp:lastModifiedBy>
  <cp:lastPrinted>2013-06-13T02:29:12Z</cp:lastPrinted>
  <dcterms:created xsi:type="dcterms:W3CDTF">1996-10-08T23:32:33Z</dcterms:created>
  <dcterms:modified xsi:type="dcterms:W3CDTF">2014-01-28T01:46:34Z</dcterms:modified>
</cp:coreProperties>
</file>