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4\"/>
    </mc:Choice>
  </mc:AlternateContent>
  <bookViews>
    <workbookView xWindow="120" yWindow="120" windowWidth="9720" windowHeight="7320"/>
  </bookViews>
  <sheets>
    <sheet name="исполнение" sheetId="3" r:id="rId1"/>
  </sheets>
  <calcPr calcId="152511" refMode="R1C1"/>
</workbook>
</file>

<file path=xl/calcChain.xml><?xml version="1.0" encoding="utf-8"?>
<calcChain xmlns="http://schemas.openxmlformats.org/spreadsheetml/2006/main">
  <c r="O32" i="3" l="1"/>
  <c r="O33" i="3"/>
  <c r="O34" i="3"/>
  <c r="O37" i="3" l="1"/>
  <c r="O38" i="3"/>
  <c r="M36" i="3" l="1"/>
  <c r="M93" i="3" l="1"/>
  <c r="O10" i="3" l="1"/>
  <c r="M8" i="3" l="1"/>
  <c r="O27" i="3" l="1"/>
  <c r="O40" i="3"/>
  <c r="N39" i="3"/>
  <c r="M61" i="3"/>
  <c r="M92" i="3"/>
  <c r="N92" i="3"/>
  <c r="N45" i="3"/>
  <c r="M50" i="3"/>
  <c r="M45" i="3"/>
  <c r="M39" i="3"/>
  <c r="M26" i="3"/>
  <c r="M53" i="3"/>
  <c r="N36" i="3"/>
  <c r="O102" i="3"/>
  <c r="O67" i="3"/>
  <c r="O66" i="3"/>
  <c r="O65" i="3"/>
  <c r="O17" i="3"/>
  <c r="N24" i="3"/>
  <c r="M79" i="3"/>
  <c r="N26" i="3"/>
  <c r="O77" i="3"/>
  <c r="N79" i="3"/>
  <c r="N50" i="3"/>
  <c r="N53" i="3"/>
  <c r="N58" i="3"/>
  <c r="N61" i="3"/>
  <c r="N69" i="3"/>
  <c r="N75" i="3"/>
  <c r="N81" i="3"/>
  <c r="M58" i="3"/>
  <c r="M69" i="3"/>
  <c r="M75" i="3"/>
  <c r="M81" i="3"/>
  <c r="O80" i="3"/>
  <c r="O63" i="3"/>
  <c r="O44" i="3"/>
  <c r="O43" i="3"/>
  <c r="O21" i="3"/>
  <c r="M89" i="3"/>
  <c r="M86" i="3"/>
  <c r="O51" i="3"/>
  <c r="O50" i="3" s="1"/>
  <c r="N89" i="3"/>
  <c r="N86" i="3"/>
  <c r="M24" i="3"/>
  <c r="O103" i="3"/>
  <c r="O101" i="3"/>
  <c r="O100" i="3"/>
  <c r="O99" i="3"/>
  <c r="O98" i="3"/>
  <c r="O82" i="3"/>
  <c r="O78" i="3"/>
  <c r="O76" i="3"/>
  <c r="O74" i="3"/>
  <c r="O73" i="3"/>
  <c r="O72" i="3"/>
  <c r="O71" i="3"/>
  <c r="O70" i="3"/>
  <c r="O68" i="3"/>
  <c r="O64" i="3"/>
  <c r="O62" i="3"/>
  <c r="O60" i="3"/>
  <c r="O59" i="3"/>
  <c r="O57" i="3"/>
  <c r="O56" i="3"/>
  <c r="O55" i="3"/>
  <c r="O54" i="3"/>
  <c r="O49" i="3"/>
  <c r="O48" i="3"/>
  <c r="O47" i="3"/>
  <c r="O46" i="3"/>
  <c r="O42" i="3"/>
  <c r="O35" i="3"/>
  <c r="O31" i="3"/>
  <c r="O29" i="3"/>
  <c r="O28" i="3"/>
  <c r="O20" i="3"/>
  <c r="O18" i="3"/>
  <c r="O16" i="3"/>
  <c r="O15" i="3"/>
  <c r="O13" i="3"/>
  <c r="O12" i="3"/>
  <c r="O11" i="3"/>
  <c r="O9" i="3"/>
  <c r="N8" i="3"/>
  <c r="M83" i="3" l="1"/>
  <c r="O81" i="3"/>
  <c r="O79" i="3"/>
  <c r="O61" i="3"/>
  <c r="O53" i="3"/>
  <c r="O36" i="3"/>
  <c r="O58" i="3"/>
  <c r="O39" i="3"/>
  <c r="O26" i="3"/>
  <c r="O75" i="3"/>
  <c r="O45" i="3"/>
  <c r="O69" i="3"/>
  <c r="O24" i="3"/>
  <c r="O8" i="3"/>
  <c r="N83" i="3"/>
  <c r="O83" i="3" l="1"/>
</calcChain>
</file>

<file path=xl/sharedStrings.xml><?xml version="1.0" encoding="utf-8"?>
<sst xmlns="http://schemas.openxmlformats.org/spreadsheetml/2006/main" count="124" uniqueCount="110">
  <si>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</si>
  <si>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</si>
  <si>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</si>
  <si>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</si>
  <si>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</si>
  <si>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</si>
  <si>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</si>
  <si>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</si>
  <si>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</si>
  <si>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</si>
  <si>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</si>
  <si>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</si>
  <si>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</si>
  <si>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</si>
  <si>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</si>
  <si>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</si>
  <si>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</si>
  <si>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</si>
  <si>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</si>
  <si>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</si>
  <si>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</si>
  <si>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</si>
  <si>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</si>
  <si>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</si>
  <si>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</si>
  <si>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</si>
  <si>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</si>
  <si>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</si>
  <si>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</si>
  <si>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</si>
  <si>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</si>
  <si>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</si>
  <si>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</si>
  <si>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</si>
  <si>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</si>
  <si>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</si>
  <si>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</si>
  <si>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</si>
  <si>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</si>
  <si>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</si>
  <si>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</si>
  <si>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</si>
  <si>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</si>
  <si>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</si>
  <si>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</si>
  <si>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</si>
  <si>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</si>
  <si>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</si>
  <si>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</si>
  <si>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</si>
  <si>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</si>
  <si>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</si>
  <si>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</si>
  <si>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</si>
  <si>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</si>
  <si>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</si>
  <si>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</si>
  <si>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</si>
  <si>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</si>
  <si>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</si>
  <si>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</si>
  <si>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</si>
  <si>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</si>
  <si>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</si>
  <si>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</si>
  <si>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</si>
  <si>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</si>
  <si>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</si>
  <si>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</si>
  <si>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</si>
  <si>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</si>
  <si>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</si>
  <si>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</si>
  <si>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</si>
  <si>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</si>
  <si>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</si>
  <si>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</si>
  <si>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</si>
  <si>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</si>
  <si>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</si>
  <si>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</si>
  <si>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</si>
  <si>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</si>
  <si>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</si>
  <si>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</si>
  <si>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</si>
  <si>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</si>
  <si>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</si>
  <si>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</si>
  <si>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</si>
  <si>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</si>
  <si>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</si>
  <si>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Н.В. Кадач</t>
  </si>
  <si>
    <t xml:space="preserve">Сельское хозяйство и рыболовство </t>
  </si>
  <si>
    <t xml:space="preserve">   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</si>
  <si>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июля 2012 года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</si>
  <si>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</si>
  <si>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</si>
  <si>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</si>
  <si>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</si>
  <si>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</si>
  <si>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</si>
  <si>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Заместитель Главы города по экономике и финансам</t>
  </si>
  <si>
    <t>за 2014 год  по состоянию на 1 февраля 2014 года</t>
  </si>
  <si>
    <t>Годовой план с учетом изменений на  1 февраля 2014г.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</si>
  <si>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</si>
  <si>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</si>
  <si>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</si>
  <si>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Органы юстиции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</si>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</sst>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5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7" fillId="0" borderId="1" xfId="0" applyNumberFormat="1" applyFont="1" applyFill="1" applyBorder="1" applyAlignment="1">
      <alignment horizontal="right" vertical="center" wrapText="1" shrinkToFit="1"/>
    </xf>
    <xf numFmtId="165" fontId="7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7" fillId="0" borderId="2" xfId="0" applyNumberFormat="1" applyFont="1" applyFill="1" applyBorder="1" applyAlignment="1">
      <alignment horizontal="right" vertical="center" wrapText="1" shrinkToFit="1"/>
    </xf>
    <xf numFmtId="165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4" fontId="6" fillId="0" borderId="2" xfId="0" applyNumberFormat="1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65" fontId="8" fillId="0" borderId="1" xfId="0" applyNumberFormat="1" applyFont="1" applyFill="1" applyBorder="1" applyAlignment="1">
      <alignment horizontal="right" vertical="center" wrapText="1" shrinkToFit="1"/>
    </xf>
    <xf numFmtId="164" fontId="8" fillId="0" borderId="1" xfId="0" applyNumberFormat="1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164" fontId="0" fillId="0" borderId="0" xfId="0" applyNumberFormat="1" applyAlignment="1">
      <alignment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2" fontId="8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9" fillId="0" borderId="1" xfId="0" applyFont="1" applyBorder="1" applyAlignment="1">
      <alignment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view="pageBreakPreview" zoomScaleNormal="100" zoomScaleSheetLayoutView="100" workbookViewId="0">
      <selection activeCell="A116" sqref="A116"/>
    </sheetView>
  </sheetViews>
  <sheetFormatPr defaultRowHeight="12.75" x14ac:dyDescent="0.2"/>
  <cols>
    <col min="1" max="1" width="7.140625" customWidth="1"/>
    <col min="2" max="2" width="46.5703125" customWidth="1"/>
    <col min="3" max="12" width="9.140625" hidden="1" customWidth="1"/>
    <col min="13" max="14" width="20.85546875" customWidth="1"/>
    <col min="15" max="15" width="20.5703125" customWidth="1"/>
    <col min="16" max="16" width="16.5703125" customWidth="1"/>
    <col min="17" max="17" width="25.140625" customWidth="1"/>
  </cols>
  <sheetData>
    <row r="1" spans="1:15" ht="20.25" x14ac:dyDescent="0.3">
      <c r="A1" s="1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 x14ac:dyDescent="0.2">
      <c r="A2" s="1"/>
      <c r="B2" s="95" t="s">
        <v>103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96" t="s">
        <v>2</v>
      </c>
      <c r="B5" s="96"/>
      <c r="C5" s="40" t="s">
        <v>3</v>
      </c>
      <c r="D5" s="40" t="s">
        <v>4</v>
      </c>
      <c r="E5" s="40" t="s">
        <v>3</v>
      </c>
      <c r="F5" s="40" t="s">
        <v>3</v>
      </c>
      <c r="G5" s="40" t="s">
        <v>3</v>
      </c>
      <c r="H5" s="40"/>
      <c r="I5" s="40"/>
      <c r="J5" s="40"/>
      <c r="K5" s="40"/>
      <c r="L5" s="40"/>
      <c r="M5" s="40" t="s">
        <v>104</v>
      </c>
      <c r="N5" s="41" t="s">
        <v>5</v>
      </c>
      <c r="O5" s="42" t="s">
        <v>6</v>
      </c>
    </row>
    <row r="6" spans="1:15" ht="18" x14ac:dyDescent="0.2">
      <c r="A6" s="97">
        <v>1</v>
      </c>
      <c r="B6" s="97"/>
      <c r="C6" s="43"/>
      <c r="D6" s="43"/>
      <c r="E6" s="43"/>
      <c r="F6" s="43"/>
      <c r="G6" s="43"/>
      <c r="H6" s="43"/>
      <c r="I6" s="43"/>
      <c r="J6" s="43"/>
      <c r="K6" s="43"/>
      <c r="L6" s="43"/>
      <c r="M6" s="43">
        <v>2</v>
      </c>
      <c r="N6" s="43">
        <v>3</v>
      </c>
      <c r="O6" s="44">
        <v>4</v>
      </c>
    </row>
    <row r="7" spans="1:15" ht="15.75" customHeight="1" x14ac:dyDescent="0.2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s="10" customFormat="1" ht="21.75" customHeight="1" x14ac:dyDescent="0.2">
      <c r="A8" s="61" t="s">
        <v>8</v>
      </c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8">
        <f>M9+M10+M11+M12+M13+M14+M15+M16+M17+M18+M20+M21</f>
        <v>662931</v>
      </c>
      <c r="N8" s="8">
        <f>SUM(N9:N21)</f>
        <v>37022</v>
      </c>
      <c r="O8" s="9">
        <f t="shared" ref="O8:O18" si="0">ROUND(N8/M8*100,1)</f>
        <v>5.6</v>
      </c>
    </row>
    <row r="9" spans="1:15" s="10" customFormat="1" ht="23.25" customHeight="1" x14ac:dyDescent="0.2">
      <c r="A9" s="73" t="s">
        <v>9</v>
      </c>
      <c r="B9" s="73"/>
      <c r="C9" s="11">
        <v>1672</v>
      </c>
      <c r="D9" s="11"/>
      <c r="E9" s="11"/>
      <c r="F9" s="11">
        <v>3286</v>
      </c>
      <c r="G9" s="11">
        <v>7831</v>
      </c>
      <c r="H9" s="11"/>
      <c r="I9" s="11"/>
      <c r="J9" s="11"/>
      <c r="K9" s="11"/>
      <c r="L9" s="11"/>
      <c r="M9" s="12">
        <v>469640</v>
      </c>
      <c r="N9" s="12">
        <v>17771</v>
      </c>
      <c r="O9" s="13">
        <f t="shared" si="0"/>
        <v>3.8</v>
      </c>
    </row>
    <row r="10" spans="1:15" s="10" customFormat="1" ht="41.25" customHeight="1" x14ac:dyDescent="0.2">
      <c r="A10" s="74" t="s">
        <v>105</v>
      </c>
      <c r="B10" s="7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>
        <v>21726</v>
      </c>
      <c r="N10" s="15">
        <v>1492</v>
      </c>
      <c r="O10" s="13">
        <f t="shared" si="0"/>
        <v>6.9</v>
      </c>
    </row>
    <row r="11" spans="1:15" s="10" customFormat="1" ht="22.5" customHeight="1" x14ac:dyDescent="0.2">
      <c r="A11" s="73" t="s">
        <v>10</v>
      </c>
      <c r="B11" s="73"/>
      <c r="C11" s="14">
        <v>4768</v>
      </c>
      <c r="D11" s="14"/>
      <c r="E11" s="14"/>
      <c r="F11" s="14">
        <v>10541</v>
      </c>
      <c r="G11" s="14">
        <v>18066</v>
      </c>
      <c r="H11" s="14"/>
      <c r="I11" s="14"/>
      <c r="J11" s="14"/>
      <c r="K11" s="14"/>
      <c r="L11" s="14"/>
      <c r="M11" s="15">
        <v>53589</v>
      </c>
      <c r="N11" s="15">
        <v>8979</v>
      </c>
      <c r="O11" s="16">
        <f t="shared" si="0"/>
        <v>16.8</v>
      </c>
    </row>
    <row r="12" spans="1:15" s="10" customFormat="1" ht="22.5" customHeight="1" x14ac:dyDescent="0.2">
      <c r="A12" s="73" t="s">
        <v>11</v>
      </c>
      <c r="B12" s="73"/>
      <c r="C12" s="11">
        <v>600</v>
      </c>
      <c r="D12" s="11"/>
      <c r="E12" s="11"/>
      <c r="F12" s="11">
        <v>950</v>
      </c>
      <c r="G12" s="11">
        <v>7930</v>
      </c>
      <c r="H12" s="11"/>
      <c r="I12" s="11"/>
      <c r="J12" s="11"/>
      <c r="K12" s="11"/>
      <c r="L12" s="11"/>
      <c r="M12" s="12">
        <v>45847</v>
      </c>
      <c r="N12" s="12">
        <v>2331</v>
      </c>
      <c r="O12" s="13">
        <f>ROUND(N12/M12*100,1)</f>
        <v>5.0999999999999996</v>
      </c>
    </row>
    <row r="13" spans="1:15" s="10" customFormat="1" ht="24.75" customHeight="1" x14ac:dyDescent="0.2">
      <c r="A13" s="73" t="s">
        <v>12</v>
      </c>
      <c r="B13" s="73"/>
      <c r="C13" s="11">
        <v>408</v>
      </c>
      <c r="D13" s="11"/>
      <c r="E13" s="11"/>
      <c r="F13" s="11">
        <v>1076</v>
      </c>
      <c r="G13" s="11">
        <v>1597</v>
      </c>
      <c r="H13" s="11"/>
      <c r="I13" s="11"/>
      <c r="J13" s="11"/>
      <c r="K13" s="11"/>
      <c r="L13" s="11"/>
      <c r="M13" s="12">
        <v>8895</v>
      </c>
      <c r="N13" s="12">
        <v>829</v>
      </c>
      <c r="O13" s="13">
        <f t="shared" si="0"/>
        <v>9.3000000000000007</v>
      </c>
    </row>
    <row r="14" spans="1:15" s="10" customFormat="1" ht="37.5" hidden="1" customHeight="1" x14ac:dyDescent="0.2">
      <c r="A14" s="73"/>
      <c r="B14" s="73"/>
      <c r="C14" s="11">
        <v>490</v>
      </c>
      <c r="D14" s="11"/>
      <c r="E14" s="11"/>
      <c r="F14" s="11">
        <v>1690</v>
      </c>
      <c r="G14" s="11">
        <v>3390</v>
      </c>
      <c r="H14" s="11"/>
      <c r="I14" s="11"/>
      <c r="J14" s="11"/>
      <c r="K14" s="11"/>
      <c r="L14" s="11"/>
      <c r="M14" s="12"/>
      <c r="N14" s="12"/>
      <c r="O14" s="13">
        <v>0</v>
      </c>
    </row>
    <row r="15" spans="1:15" s="10" customFormat="1" ht="49.5" customHeight="1" x14ac:dyDescent="0.2">
      <c r="A15" s="74" t="s">
        <v>13</v>
      </c>
      <c r="B15" s="76"/>
      <c r="C15" s="11">
        <v>1980</v>
      </c>
      <c r="D15" s="11"/>
      <c r="E15" s="11"/>
      <c r="F15" s="11">
        <v>4159</v>
      </c>
      <c r="G15" s="11">
        <v>11502</v>
      </c>
      <c r="H15" s="11"/>
      <c r="I15" s="11"/>
      <c r="J15" s="11"/>
      <c r="K15" s="11"/>
      <c r="L15" s="11"/>
      <c r="M15" s="12">
        <v>36723</v>
      </c>
      <c r="N15" s="12">
        <v>3599</v>
      </c>
      <c r="O15" s="13">
        <f t="shared" si="0"/>
        <v>9.8000000000000007</v>
      </c>
    </row>
    <row r="16" spans="1:15" s="10" customFormat="1" ht="24.75" customHeight="1" x14ac:dyDescent="0.2">
      <c r="A16" s="73" t="s">
        <v>14</v>
      </c>
      <c r="B16" s="73"/>
      <c r="C16" s="11">
        <v>553</v>
      </c>
      <c r="D16" s="11"/>
      <c r="E16" s="11"/>
      <c r="F16" s="11">
        <v>1553</v>
      </c>
      <c r="G16" s="11">
        <v>3000</v>
      </c>
      <c r="H16" s="11"/>
      <c r="I16" s="11"/>
      <c r="J16" s="11"/>
      <c r="K16" s="11"/>
      <c r="L16" s="11"/>
      <c r="M16" s="12">
        <v>1891</v>
      </c>
      <c r="N16" s="12">
        <v>219</v>
      </c>
      <c r="O16" s="13">
        <f t="shared" si="0"/>
        <v>11.6</v>
      </c>
    </row>
    <row r="17" spans="1:16" s="10" customFormat="1" ht="35.25" customHeight="1" x14ac:dyDescent="0.2">
      <c r="A17" s="73" t="s">
        <v>106</v>
      </c>
      <c r="B17" s="7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>
        <v>2294</v>
      </c>
      <c r="N17" s="12">
        <v>132</v>
      </c>
      <c r="O17" s="13">
        <f t="shared" si="0"/>
        <v>5.8</v>
      </c>
    </row>
    <row r="18" spans="1:16" s="10" customFormat="1" ht="36.75" customHeight="1" x14ac:dyDescent="0.2">
      <c r="A18" s="73" t="s">
        <v>15</v>
      </c>
      <c r="B18" s="73"/>
      <c r="C18" s="11"/>
      <c r="D18" s="11"/>
      <c r="E18" s="11"/>
      <c r="F18" s="11">
        <v>300</v>
      </c>
      <c r="G18" s="11">
        <v>570</v>
      </c>
      <c r="H18" s="11"/>
      <c r="I18" s="11"/>
      <c r="J18" s="11"/>
      <c r="K18" s="11"/>
      <c r="L18" s="11"/>
      <c r="M18" s="12">
        <v>10657</v>
      </c>
      <c r="N18" s="12">
        <v>1179</v>
      </c>
      <c r="O18" s="13">
        <f t="shared" si="0"/>
        <v>11.1</v>
      </c>
    </row>
    <row r="19" spans="1:16" s="10" customFormat="1" ht="22.5" hidden="1" customHeight="1" x14ac:dyDescent="0.2">
      <c r="A19" s="73" t="s">
        <v>16</v>
      </c>
      <c r="B19" s="73"/>
      <c r="C19" s="11">
        <v>18</v>
      </c>
      <c r="D19" s="17"/>
      <c r="E19" s="17"/>
      <c r="F19" s="11">
        <v>35</v>
      </c>
      <c r="G19" s="11">
        <v>52</v>
      </c>
      <c r="H19" s="11"/>
      <c r="I19" s="11"/>
      <c r="J19" s="11"/>
      <c r="K19" s="11"/>
      <c r="L19" s="11"/>
      <c r="M19" s="12"/>
      <c r="N19" s="12"/>
      <c r="O19" s="13" t="s">
        <v>17</v>
      </c>
    </row>
    <row r="20" spans="1:16" s="10" customFormat="1" ht="24" customHeight="1" x14ac:dyDescent="0.2">
      <c r="A20" s="73" t="s">
        <v>18</v>
      </c>
      <c r="B20" s="73"/>
      <c r="C20" s="11">
        <v>800</v>
      </c>
      <c r="D20" s="11"/>
      <c r="E20" s="11"/>
      <c r="F20" s="11">
        <v>2070</v>
      </c>
      <c r="G20" s="11">
        <v>3365</v>
      </c>
      <c r="H20" s="11"/>
      <c r="I20" s="11"/>
      <c r="J20" s="11"/>
      <c r="K20" s="11"/>
      <c r="L20" s="11"/>
      <c r="M20" s="12">
        <v>11482</v>
      </c>
      <c r="N20" s="12">
        <v>481</v>
      </c>
      <c r="O20" s="13">
        <f>ROUND(N20/M20*100,1)</f>
        <v>4.2</v>
      </c>
    </row>
    <row r="21" spans="1:16" s="10" customFormat="1" ht="24" customHeight="1" x14ac:dyDescent="0.2">
      <c r="A21" s="73" t="s">
        <v>19</v>
      </c>
      <c r="B21" s="73"/>
      <c r="C21" s="11">
        <v>200</v>
      </c>
      <c r="D21" s="11"/>
      <c r="E21" s="11"/>
      <c r="F21" s="11">
        <v>200</v>
      </c>
      <c r="G21" s="11">
        <v>210</v>
      </c>
      <c r="H21" s="11"/>
      <c r="I21" s="11"/>
      <c r="J21" s="11"/>
      <c r="K21" s="11"/>
      <c r="L21" s="11"/>
      <c r="M21" s="12">
        <v>187</v>
      </c>
      <c r="N21" s="12">
        <v>10</v>
      </c>
      <c r="O21" s="13">
        <f>ROUND(N21/M21*100,1)</f>
        <v>5.3</v>
      </c>
    </row>
    <row r="22" spans="1:16" s="10" customFormat="1" ht="21" customHeight="1" x14ac:dyDescent="0.2">
      <c r="A22" s="61" t="s">
        <v>20</v>
      </c>
      <c r="B22" s="61"/>
      <c r="C22" s="11">
        <v>222681</v>
      </c>
      <c r="D22" s="11"/>
      <c r="E22" s="11"/>
      <c r="F22" s="11">
        <v>384255</v>
      </c>
      <c r="G22" s="11">
        <v>557662</v>
      </c>
      <c r="H22" s="11"/>
      <c r="I22" s="11"/>
      <c r="J22" s="11"/>
      <c r="K22" s="11"/>
      <c r="L22" s="11"/>
      <c r="M22" s="8">
        <v>1379725</v>
      </c>
      <c r="N22" s="8">
        <v>-4812</v>
      </c>
      <c r="O22" s="24">
        <v>0</v>
      </c>
    </row>
    <row r="23" spans="1:16" s="10" customFormat="1" ht="18.75" hidden="1" customHeight="1" x14ac:dyDescent="0.2">
      <c r="A23" s="61" t="s">
        <v>21</v>
      </c>
      <c r="B23" s="61"/>
      <c r="C23" s="11">
        <v>5941</v>
      </c>
      <c r="D23" s="17"/>
      <c r="E23" s="17"/>
      <c r="F23" s="11">
        <v>12489</v>
      </c>
      <c r="G23" s="11">
        <v>19144</v>
      </c>
      <c r="H23" s="11"/>
      <c r="I23" s="11"/>
      <c r="J23" s="11"/>
      <c r="K23" s="11"/>
      <c r="L23" s="11"/>
      <c r="M23" s="8">
        <v>0</v>
      </c>
      <c r="N23" s="8"/>
      <c r="O23" s="9"/>
    </row>
    <row r="24" spans="1:16" s="10" customFormat="1" ht="23.25" customHeight="1" x14ac:dyDescent="0.2">
      <c r="A24" s="61" t="s">
        <v>22</v>
      </c>
      <c r="B24" s="61"/>
      <c r="C24" s="11">
        <v>267987</v>
      </c>
      <c r="D24" s="17"/>
      <c r="E24" s="17"/>
      <c r="F24" s="11">
        <v>480145</v>
      </c>
      <c r="G24" s="11">
        <v>724263</v>
      </c>
      <c r="H24" s="11"/>
      <c r="I24" s="11"/>
      <c r="J24" s="11"/>
      <c r="K24" s="11"/>
      <c r="L24" s="11"/>
      <c r="M24" s="8">
        <f>M8+M22</f>
        <v>2042656</v>
      </c>
      <c r="N24" s="8">
        <f>SUM(N9:N22)</f>
        <v>32210</v>
      </c>
      <c r="O24" s="9">
        <f>ROUND(N24/M24*100,1)</f>
        <v>1.6</v>
      </c>
    </row>
    <row r="25" spans="1:16" s="10" customFormat="1" ht="21" customHeight="1" x14ac:dyDescent="0.2">
      <c r="A25" s="89" t="s">
        <v>23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6" s="10" customFormat="1" ht="24.75" customHeight="1" x14ac:dyDescent="0.2">
      <c r="A26" s="61" t="s">
        <v>24</v>
      </c>
      <c r="B26" s="61"/>
      <c r="C26" s="14">
        <v>10185</v>
      </c>
      <c r="D26" s="18"/>
      <c r="E26" s="18"/>
      <c r="F26" s="14">
        <v>27245</v>
      </c>
      <c r="G26" s="14">
        <v>30621</v>
      </c>
      <c r="H26" s="14"/>
      <c r="I26" s="14"/>
      <c r="J26" s="14"/>
      <c r="K26" s="14"/>
      <c r="L26" s="14"/>
      <c r="M26" s="8">
        <f>SUM(M27:M35)</f>
        <v>71197</v>
      </c>
      <c r="N26" s="19">
        <f>N27+N28+N29+N30+N31+N32+N33+N35</f>
        <v>4432</v>
      </c>
      <c r="O26" s="20">
        <f>ROUND(N26/M26*100,1)</f>
        <v>6.2</v>
      </c>
    </row>
    <row r="27" spans="1:16" s="10" customFormat="1" ht="39.75" customHeight="1" x14ac:dyDescent="0.2">
      <c r="A27" s="60" t="s">
        <v>25</v>
      </c>
      <c r="B27" s="60"/>
      <c r="C27" s="17"/>
      <c r="D27" s="17"/>
      <c r="E27" s="17"/>
      <c r="F27" s="17">
        <v>8580</v>
      </c>
      <c r="G27" s="17">
        <v>12521</v>
      </c>
      <c r="H27" s="17"/>
      <c r="I27" s="17"/>
      <c r="J27" s="17"/>
      <c r="K27" s="17"/>
      <c r="L27" s="17"/>
      <c r="M27" s="21">
        <v>1234</v>
      </c>
      <c r="N27" s="21">
        <v>100</v>
      </c>
      <c r="O27" s="22">
        <f>ROUND(N27/M27*100,1)</f>
        <v>8.1</v>
      </c>
      <c r="P27" s="48"/>
    </row>
    <row r="28" spans="1:16" s="10" customFormat="1" ht="65.25" customHeight="1" x14ac:dyDescent="0.2">
      <c r="A28" s="60" t="s">
        <v>26</v>
      </c>
      <c r="B28" s="60"/>
      <c r="C28" s="17">
        <v>509</v>
      </c>
      <c r="D28" s="17"/>
      <c r="E28" s="17"/>
      <c r="F28" s="17">
        <v>841</v>
      </c>
      <c r="G28" s="17">
        <v>1279</v>
      </c>
      <c r="H28" s="17"/>
      <c r="I28" s="17"/>
      <c r="J28" s="17"/>
      <c r="K28" s="17"/>
      <c r="L28" s="17"/>
      <c r="M28" s="21">
        <v>4281</v>
      </c>
      <c r="N28" s="21">
        <v>205</v>
      </c>
      <c r="O28" s="22">
        <f>ROUND(N28/M28*100,1)</f>
        <v>4.8</v>
      </c>
      <c r="P28" s="48"/>
    </row>
    <row r="29" spans="1:16" s="10" customFormat="1" ht="54.75" customHeight="1" x14ac:dyDescent="0.2">
      <c r="A29" s="60" t="s">
        <v>27</v>
      </c>
      <c r="B29" s="6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1">
        <v>37087</v>
      </c>
      <c r="N29" s="21">
        <v>1950</v>
      </c>
      <c r="O29" s="22">
        <f>ROUND(N29/M29*100,1)</f>
        <v>5.3</v>
      </c>
    </row>
    <row r="30" spans="1:16" s="10" customFormat="1" ht="27" hidden="1" customHeight="1" x14ac:dyDescent="0.2">
      <c r="A30" s="60" t="s">
        <v>28</v>
      </c>
      <c r="B30" s="6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1"/>
      <c r="N30" s="21"/>
      <c r="O30" s="22" t="s">
        <v>17</v>
      </c>
    </row>
    <row r="31" spans="1:16" s="10" customFormat="1" ht="51.75" customHeight="1" x14ac:dyDescent="0.2">
      <c r="A31" s="60" t="s">
        <v>29</v>
      </c>
      <c r="B31" s="60"/>
      <c r="C31" s="17"/>
      <c r="D31" s="17"/>
      <c r="E31" s="17"/>
      <c r="F31" s="17">
        <v>3959</v>
      </c>
      <c r="G31" s="17">
        <v>4940</v>
      </c>
      <c r="H31" s="17"/>
      <c r="I31" s="17"/>
      <c r="J31" s="17"/>
      <c r="K31" s="17"/>
      <c r="L31" s="17"/>
      <c r="M31" s="21">
        <v>13070</v>
      </c>
      <c r="N31" s="21">
        <v>931</v>
      </c>
      <c r="O31" s="22">
        <f>ROUND(N31/M31*100,1)</f>
        <v>7.1</v>
      </c>
    </row>
    <row r="32" spans="1:16" s="10" customFormat="1" ht="35.25" hidden="1" customHeight="1" x14ac:dyDescent="0.2">
      <c r="A32" s="65"/>
      <c r="B32" s="6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1"/>
      <c r="N32" s="21"/>
      <c r="O32" s="22" t="e">
        <f t="shared" ref="O32:O34" si="1">ROUND(N32/M32*100,1)</f>
        <v>#DIV/0!</v>
      </c>
    </row>
    <row r="33" spans="1:16" s="10" customFormat="1" ht="23.25" hidden="1" customHeight="1" x14ac:dyDescent="0.2">
      <c r="A33" s="65"/>
      <c r="B33" s="6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1"/>
      <c r="N33" s="21"/>
      <c r="O33" s="22" t="e">
        <f t="shared" si="1"/>
        <v>#DIV/0!</v>
      </c>
    </row>
    <row r="34" spans="1:16" s="10" customFormat="1" ht="25.5" customHeight="1" x14ac:dyDescent="0.2">
      <c r="A34" s="65" t="s">
        <v>107</v>
      </c>
      <c r="B34" s="9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1">
        <v>300</v>
      </c>
      <c r="N34" s="21">
        <v>0</v>
      </c>
      <c r="O34" s="22">
        <f t="shared" si="1"/>
        <v>0</v>
      </c>
    </row>
    <row r="35" spans="1:16" s="10" customFormat="1" ht="27.75" customHeight="1" x14ac:dyDescent="0.2">
      <c r="A35" s="60" t="s">
        <v>30</v>
      </c>
      <c r="B35" s="60"/>
      <c r="C35" s="17">
        <v>4315</v>
      </c>
      <c r="D35" s="17"/>
      <c r="E35" s="17"/>
      <c r="F35" s="17">
        <v>11840</v>
      </c>
      <c r="G35" s="17">
        <v>10171</v>
      </c>
      <c r="H35" s="17"/>
      <c r="I35" s="17"/>
      <c r="J35" s="17"/>
      <c r="K35" s="17"/>
      <c r="L35" s="17"/>
      <c r="M35" s="21">
        <v>15225</v>
      </c>
      <c r="N35" s="21">
        <v>1246</v>
      </c>
      <c r="O35" s="22">
        <f t="shared" ref="O35:O83" si="2">ROUND(N35/M35*100,1)</f>
        <v>8.1999999999999993</v>
      </c>
    </row>
    <row r="36" spans="1:16" s="10" customFormat="1" ht="35.25" customHeight="1" x14ac:dyDescent="0.2">
      <c r="A36" s="61" t="s">
        <v>31</v>
      </c>
      <c r="B36" s="61"/>
      <c r="C36" s="11">
        <v>4795</v>
      </c>
      <c r="D36" s="11"/>
      <c r="E36" s="11"/>
      <c r="F36" s="11">
        <v>6966</v>
      </c>
      <c r="G36" s="11">
        <v>9918</v>
      </c>
      <c r="H36" s="11"/>
      <c r="I36" s="11"/>
      <c r="J36" s="11"/>
      <c r="K36" s="11"/>
      <c r="L36" s="11"/>
      <c r="M36" s="8">
        <f>SUM(M37:M38)</f>
        <v>26937</v>
      </c>
      <c r="N36" s="8">
        <f>SUM(N37:N38)</f>
        <v>747</v>
      </c>
      <c r="O36" s="24">
        <f t="shared" si="2"/>
        <v>2.8</v>
      </c>
    </row>
    <row r="37" spans="1:16" s="10" customFormat="1" ht="27" customHeight="1" x14ac:dyDescent="0.2">
      <c r="A37" s="93" t="s">
        <v>108</v>
      </c>
      <c r="B37" s="93"/>
      <c r="C37" s="17">
        <v>2941</v>
      </c>
      <c r="D37" s="23"/>
      <c r="E37" s="23"/>
      <c r="F37" s="17">
        <v>5302</v>
      </c>
      <c r="G37" s="17">
        <v>7751</v>
      </c>
      <c r="H37" s="17"/>
      <c r="I37" s="17"/>
      <c r="J37" s="17"/>
      <c r="K37" s="17"/>
      <c r="L37" s="17"/>
      <c r="M37" s="21">
        <v>50</v>
      </c>
      <c r="N37" s="21">
        <v>0</v>
      </c>
      <c r="O37" s="13">
        <f t="shared" si="2"/>
        <v>0</v>
      </c>
    </row>
    <row r="38" spans="1:16" s="10" customFormat="1" ht="54.75" customHeight="1" x14ac:dyDescent="0.2">
      <c r="A38" s="60" t="s">
        <v>32</v>
      </c>
      <c r="B38" s="60"/>
      <c r="C38" s="17"/>
      <c r="D38" s="23"/>
      <c r="E38" s="23"/>
      <c r="F38" s="17"/>
      <c r="G38" s="17"/>
      <c r="H38" s="17"/>
      <c r="I38" s="17"/>
      <c r="J38" s="17"/>
      <c r="K38" s="17"/>
      <c r="L38" s="17"/>
      <c r="M38" s="21">
        <v>26887</v>
      </c>
      <c r="N38" s="21">
        <v>747</v>
      </c>
      <c r="O38" s="13">
        <f t="shared" si="2"/>
        <v>2.8</v>
      </c>
    </row>
    <row r="39" spans="1:16" s="10" customFormat="1" ht="26.25" customHeight="1" x14ac:dyDescent="0.2">
      <c r="A39" s="90" t="s">
        <v>33</v>
      </c>
      <c r="B39" s="91"/>
      <c r="C39" s="11">
        <v>1073</v>
      </c>
      <c r="D39" s="11"/>
      <c r="E39" s="11"/>
      <c r="F39" s="11">
        <v>4600</v>
      </c>
      <c r="G39" s="11">
        <v>5514</v>
      </c>
      <c r="H39" s="11"/>
      <c r="I39" s="11"/>
      <c r="J39" s="11"/>
      <c r="K39" s="11"/>
      <c r="L39" s="11"/>
      <c r="M39" s="8">
        <f>SUM(M40:M44)</f>
        <v>73410</v>
      </c>
      <c r="N39" s="8">
        <f>N40+N41+N42+N43+N44</f>
        <v>0</v>
      </c>
      <c r="O39" s="9">
        <f t="shared" si="2"/>
        <v>0</v>
      </c>
    </row>
    <row r="40" spans="1:16" s="10" customFormat="1" ht="25.5" customHeight="1" x14ac:dyDescent="0.2">
      <c r="A40" s="74" t="s">
        <v>93</v>
      </c>
      <c r="B40" s="7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>
        <v>601</v>
      </c>
      <c r="N40" s="12">
        <v>0</v>
      </c>
      <c r="O40" s="13">
        <f t="shared" si="2"/>
        <v>0</v>
      </c>
      <c r="P40" s="48"/>
    </row>
    <row r="41" spans="1:16" s="10" customFormat="1" ht="27.75" hidden="1" customHeight="1" x14ac:dyDescent="0.2">
      <c r="A41" s="65"/>
      <c r="B41" s="8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1"/>
      <c r="N41" s="21"/>
      <c r="O41" s="13"/>
      <c r="P41" s="48"/>
    </row>
    <row r="42" spans="1:16" s="10" customFormat="1" ht="22.5" customHeight="1" x14ac:dyDescent="0.2">
      <c r="A42" s="60" t="s">
        <v>34</v>
      </c>
      <c r="B42" s="60"/>
      <c r="C42" s="17"/>
      <c r="D42" s="11"/>
      <c r="E42" s="11"/>
      <c r="F42" s="17"/>
      <c r="G42" s="17"/>
      <c r="H42" s="17"/>
      <c r="I42" s="17"/>
      <c r="J42" s="17"/>
      <c r="K42" s="17"/>
      <c r="L42" s="17"/>
      <c r="M42" s="21">
        <v>32678</v>
      </c>
      <c r="N42" s="21">
        <v>0</v>
      </c>
      <c r="O42" s="22">
        <f t="shared" si="2"/>
        <v>0</v>
      </c>
    </row>
    <row r="43" spans="1:16" s="10" customFormat="1" ht="25.5" customHeight="1" x14ac:dyDescent="0.2">
      <c r="A43" s="65" t="s">
        <v>109</v>
      </c>
      <c r="B43" s="87"/>
      <c r="C43" s="17"/>
      <c r="D43" s="11"/>
      <c r="E43" s="11"/>
      <c r="F43" s="17"/>
      <c r="G43" s="17"/>
      <c r="H43" s="17"/>
      <c r="I43" s="17"/>
      <c r="J43" s="17"/>
      <c r="K43" s="17"/>
      <c r="L43" s="17"/>
      <c r="M43" s="21">
        <v>39915</v>
      </c>
      <c r="N43" s="21">
        <v>0</v>
      </c>
      <c r="O43" s="22">
        <f t="shared" si="2"/>
        <v>0</v>
      </c>
    </row>
    <row r="44" spans="1:16" s="10" customFormat="1" ht="36.75" customHeight="1" x14ac:dyDescent="0.2">
      <c r="A44" s="60" t="s">
        <v>35</v>
      </c>
      <c r="B44" s="60"/>
      <c r="C44" s="17">
        <v>250</v>
      </c>
      <c r="D44" s="17"/>
      <c r="E44" s="17"/>
      <c r="F44" s="17">
        <v>2377</v>
      </c>
      <c r="G44" s="17">
        <v>2607</v>
      </c>
      <c r="H44" s="17"/>
      <c r="I44" s="17"/>
      <c r="J44" s="17"/>
      <c r="K44" s="17"/>
      <c r="L44" s="17"/>
      <c r="M44" s="21">
        <v>216</v>
      </c>
      <c r="N44" s="21">
        <v>0</v>
      </c>
      <c r="O44" s="22">
        <f t="shared" si="2"/>
        <v>0</v>
      </c>
    </row>
    <row r="45" spans="1:16" s="10" customFormat="1" ht="25.5" customHeight="1" x14ac:dyDescent="0.2">
      <c r="A45" s="61" t="s">
        <v>36</v>
      </c>
      <c r="B45" s="61"/>
      <c r="C45" s="11">
        <v>100232</v>
      </c>
      <c r="D45" s="11"/>
      <c r="E45" s="11"/>
      <c r="F45" s="11">
        <v>151189</v>
      </c>
      <c r="G45" s="11">
        <v>223556</v>
      </c>
      <c r="H45" s="11"/>
      <c r="I45" s="11"/>
      <c r="J45" s="11"/>
      <c r="K45" s="11"/>
      <c r="L45" s="11"/>
      <c r="M45" s="8">
        <f>SUM(M46:M49)</f>
        <v>203471</v>
      </c>
      <c r="N45" s="8">
        <f>SUM(N46:N49)</f>
        <v>802</v>
      </c>
      <c r="O45" s="9">
        <f t="shared" si="2"/>
        <v>0.4</v>
      </c>
      <c r="P45" s="48"/>
    </row>
    <row r="46" spans="1:16" s="10" customFormat="1" ht="23.25" customHeight="1" x14ac:dyDescent="0.2">
      <c r="A46" s="65" t="s">
        <v>37</v>
      </c>
      <c r="B46" s="8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21">
        <v>4008</v>
      </c>
      <c r="N46" s="21">
        <v>0</v>
      </c>
      <c r="O46" s="22">
        <f t="shared" si="2"/>
        <v>0</v>
      </c>
      <c r="P46" s="48"/>
    </row>
    <row r="47" spans="1:16" s="10" customFormat="1" ht="24.75" customHeight="1" x14ac:dyDescent="0.2">
      <c r="A47" s="60" t="s">
        <v>38</v>
      </c>
      <c r="B47" s="60"/>
      <c r="C47" s="17">
        <v>72141</v>
      </c>
      <c r="D47" s="11"/>
      <c r="E47" s="11"/>
      <c r="F47" s="17">
        <v>101846</v>
      </c>
      <c r="G47" s="17">
        <v>148299</v>
      </c>
      <c r="H47" s="17"/>
      <c r="I47" s="17"/>
      <c r="J47" s="17"/>
      <c r="K47" s="17"/>
      <c r="L47" s="17"/>
      <c r="M47" s="21">
        <v>145942</v>
      </c>
      <c r="N47" s="21">
        <v>0</v>
      </c>
      <c r="O47" s="22">
        <f t="shared" si="2"/>
        <v>0</v>
      </c>
    </row>
    <row r="48" spans="1:16" s="10" customFormat="1" ht="25.5" customHeight="1" x14ac:dyDescent="0.2">
      <c r="A48" s="60" t="s">
        <v>39</v>
      </c>
      <c r="B48" s="60"/>
      <c r="C48" s="17"/>
      <c r="D48" s="11"/>
      <c r="E48" s="11"/>
      <c r="F48" s="17"/>
      <c r="G48" s="17"/>
      <c r="H48" s="17"/>
      <c r="I48" s="17"/>
      <c r="J48" s="17"/>
      <c r="K48" s="17"/>
      <c r="L48" s="17"/>
      <c r="M48" s="21">
        <v>41405</v>
      </c>
      <c r="N48" s="21">
        <v>0</v>
      </c>
      <c r="O48" s="22">
        <f t="shared" si="2"/>
        <v>0</v>
      </c>
    </row>
    <row r="49" spans="1:16" s="10" customFormat="1" ht="36.75" customHeight="1" x14ac:dyDescent="0.2">
      <c r="A49" s="60" t="s">
        <v>40</v>
      </c>
      <c r="B49" s="60"/>
      <c r="C49" s="17">
        <v>1667</v>
      </c>
      <c r="D49" s="17"/>
      <c r="E49" s="17"/>
      <c r="F49" s="17">
        <v>33490</v>
      </c>
      <c r="G49" s="17">
        <v>46497</v>
      </c>
      <c r="H49" s="17"/>
      <c r="I49" s="17"/>
      <c r="J49" s="17"/>
      <c r="K49" s="17"/>
      <c r="L49" s="17"/>
      <c r="M49" s="21">
        <v>12116</v>
      </c>
      <c r="N49" s="21">
        <v>802</v>
      </c>
      <c r="O49" s="22">
        <f t="shared" si="2"/>
        <v>6.6</v>
      </c>
    </row>
    <row r="50" spans="1:16" s="10" customFormat="1" ht="24.75" customHeight="1" x14ac:dyDescent="0.2">
      <c r="A50" s="70" t="s">
        <v>85</v>
      </c>
      <c r="B50" s="70"/>
      <c r="C50" s="17"/>
      <c r="D50" s="17"/>
      <c r="E50" s="17"/>
      <c r="F50" s="11">
        <v>169462</v>
      </c>
      <c r="G50" s="11">
        <v>219007</v>
      </c>
      <c r="H50" s="11"/>
      <c r="I50" s="11"/>
      <c r="J50" s="11"/>
      <c r="K50" s="11"/>
      <c r="L50" s="11"/>
      <c r="M50" s="8">
        <f>SUM(M51)</f>
        <v>36964</v>
      </c>
      <c r="N50" s="8">
        <f>N51+N52</f>
        <v>344</v>
      </c>
      <c r="O50" s="9">
        <f>O51+O52</f>
        <v>0.9</v>
      </c>
    </row>
    <row r="51" spans="1:16" s="10" customFormat="1" ht="38.25" customHeight="1" x14ac:dyDescent="0.2">
      <c r="A51" s="71" t="s">
        <v>86</v>
      </c>
      <c r="B51" s="71"/>
      <c r="C51" s="17"/>
      <c r="D51" s="17"/>
      <c r="E51" s="17"/>
      <c r="F51" s="17">
        <v>40311</v>
      </c>
      <c r="G51" s="17">
        <v>54031</v>
      </c>
      <c r="H51" s="17"/>
      <c r="I51" s="17"/>
      <c r="J51" s="17"/>
      <c r="K51" s="17"/>
      <c r="L51" s="17"/>
      <c r="M51" s="21">
        <v>36964</v>
      </c>
      <c r="N51" s="21">
        <v>344</v>
      </c>
      <c r="O51" s="22">
        <f>ROUND(N51/M51*100,1)</f>
        <v>0.9</v>
      </c>
    </row>
    <row r="52" spans="1:16" s="10" customFormat="1" ht="0.75" hidden="1" customHeight="1" x14ac:dyDescent="0.2">
      <c r="A52" s="60" t="s">
        <v>87</v>
      </c>
      <c r="B52" s="6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1">
        <v>0</v>
      </c>
      <c r="N52" s="21">
        <v>0</v>
      </c>
      <c r="O52" s="22">
        <v>0</v>
      </c>
    </row>
    <row r="53" spans="1:16" s="10" customFormat="1" ht="24.75" customHeight="1" x14ac:dyDescent="0.2">
      <c r="A53" s="70" t="s">
        <v>41</v>
      </c>
      <c r="B53" s="70"/>
      <c r="C53" s="17"/>
      <c r="D53" s="17"/>
      <c r="E53" s="17"/>
      <c r="F53" s="11">
        <v>169462</v>
      </c>
      <c r="G53" s="11">
        <v>219007</v>
      </c>
      <c r="H53" s="11"/>
      <c r="I53" s="11"/>
      <c r="J53" s="11"/>
      <c r="K53" s="11"/>
      <c r="L53" s="11"/>
      <c r="M53" s="8">
        <f>SUM(M54:M57)</f>
        <v>985563</v>
      </c>
      <c r="N53" s="8">
        <f>SUM(N54:N57)</f>
        <v>41328</v>
      </c>
      <c r="O53" s="9">
        <f t="shared" si="2"/>
        <v>4.2</v>
      </c>
    </row>
    <row r="54" spans="1:16" s="10" customFormat="1" ht="23.25" customHeight="1" x14ac:dyDescent="0.2">
      <c r="A54" s="71" t="s">
        <v>42</v>
      </c>
      <c r="B54" s="71"/>
      <c r="C54" s="17"/>
      <c r="D54" s="17"/>
      <c r="E54" s="17"/>
      <c r="F54" s="17">
        <v>40311</v>
      </c>
      <c r="G54" s="17">
        <v>54031</v>
      </c>
      <c r="H54" s="17"/>
      <c r="I54" s="17"/>
      <c r="J54" s="17"/>
      <c r="K54" s="17"/>
      <c r="L54" s="17"/>
      <c r="M54" s="21">
        <v>344019</v>
      </c>
      <c r="N54" s="21">
        <v>16650</v>
      </c>
      <c r="O54" s="22">
        <f t="shared" si="2"/>
        <v>4.8</v>
      </c>
      <c r="P54" s="48"/>
    </row>
    <row r="55" spans="1:16" s="10" customFormat="1" ht="25.5" customHeight="1" x14ac:dyDescent="0.2">
      <c r="A55" s="60" t="s">
        <v>43</v>
      </c>
      <c r="B55" s="60"/>
      <c r="C55" s="17">
        <v>64559</v>
      </c>
      <c r="D55" s="17"/>
      <c r="E55" s="17"/>
      <c r="F55" s="17">
        <v>115598</v>
      </c>
      <c r="G55" s="17">
        <v>146300</v>
      </c>
      <c r="H55" s="17"/>
      <c r="I55" s="17"/>
      <c r="J55" s="17"/>
      <c r="K55" s="17"/>
      <c r="L55" s="17"/>
      <c r="M55" s="21">
        <v>567817</v>
      </c>
      <c r="N55" s="12">
        <v>22675</v>
      </c>
      <c r="O55" s="22">
        <f t="shared" si="2"/>
        <v>4</v>
      </c>
    </row>
    <row r="56" spans="1:16" s="10" customFormat="1" ht="24.75" customHeight="1" x14ac:dyDescent="0.2">
      <c r="A56" s="60" t="s">
        <v>44</v>
      </c>
      <c r="B56" s="6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1">
        <v>26659</v>
      </c>
      <c r="N56" s="12">
        <v>296</v>
      </c>
      <c r="O56" s="22">
        <f t="shared" si="2"/>
        <v>1.1000000000000001</v>
      </c>
    </row>
    <row r="57" spans="1:16" s="10" customFormat="1" ht="24.75" customHeight="1" x14ac:dyDescent="0.2">
      <c r="A57" s="60" t="s">
        <v>45</v>
      </c>
      <c r="B57" s="60"/>
      <c r="C57" s="17">
        <v>3672</v>
      </c>
      <c r="D57" s="17"/>
      <c r="E57" s="17"/>
      <c r="F57" s="17">
        <v>10975</v>
      </c>
      <c r="G57" s="17">
        <v>15372</v>
      </c>
      <c r="H57" s="17"/>
      <c r="I57" s="17"/>
      <c r="J57" s="17"/>
      <c r="K57" s="17"/>
      <c r="L57" s="17"/>
      <c r="M57" s="21">
        <v>47068</v>
      </c>
      <c r="N57" s="21">
        <v>1707</v>
      </c>
      <c r="O57" s="22">
        <f t="shared" si="2"/>
        <v>3.6</v>
      </c>
    </row>
    <row r="58" spans="1:16" s="10" customFormat="1" ht="25.5" customHeight="1" x14ac:dyDescent="0.2">
      <c r="A58" s="61" t="s">
        <v>46</v>
      </c>
      <c r="B58" s="61"/>
      <c r="C58" s="11">
        <v>12655</v>
      </c>
      <c r="D58" s="11"/>
      <c r="E58" s="11"/>
      <c r="F58" s="11">
        <v>30593</v>
      </c>
      <c r="G58" s="11">
        <v>37456</v>
      </c>
      <c r="H58" s="11"/>
      <c r="I58" s="11"/>
      <c r="J58" s="11"/>
      <c r="K58" s="11"/>
      <c r="L58" s="11"/>
      <c r="M58" s="8">
        <f>SUM(M59:M60)</f>
        <v>59682</v>
      </c>
      <c r="N58" s="8">
        <f>SUM(N59:N60)</f>
        <v>2159</v>
      </c>
      <c r="O58" s="9">
        <f t="shared" si="2"/>
        <v>3.6</v>
      </c>
    </row>
    <row r="59" spans="1:16" s="10" customFormat="1" ht="22.5" customHeight="1" x14ac:dyDescent="0.2">
      <c r="A59" s="60" t="s">
        <v>47</v>
      </c>
      <c r="B59" s="60"/>
      <c r="C59" s="17">
        <v>12499</v>
      </c>
      <c r="D59" s="11"/>
      <c r="E59" s="11"/>
      <c r="F59" s="17">
        <v>30219</v>
      </c>
      <c r="G59" s="17">
        <v>36940</v>
      </c>
      <c r="H59" s="17"/>
      <c r="I59" s="17"/>
      <c r="J59" s="17"/>
      <c r="K59" s="17"/>
      <c r="L59" s="17"/>
      <c r="M59" s="21">
        <v>57171</v>
      </c>
      <c r="N59" s="21">
        <v>1983</v>
      </c>
      <c r="O59" s="22">
        <f t="shared" si="2"/>
        <v>3.5</v>
      </c>
      <c r="P59" s="48"/>
    </row>
    <row r="60" spans="1:16" s="10" customFormat="1" ht="35.25" customHeight="1" x14ac:dyDescent="0.2">
      <c r="A60" s="60" t="s">
        <v>48</v>
      </c>
      <c r="B60" s="60"/>
      <c r="C60" s="17">
        <v>156</v>
      </c>
      <c r="D60" s="11"/>
      <c r="E60" s="11"/>
      <c r="F60" s="17">
        <v>374</v>
      </c>
      <c r="G60" s="17">
        <v>516</v>
      </c>
      <c r="H60" s="17"/>
      <c r="I60" s="17"/>
      <c r="J60" s="17"/>
      <c r="K60" s="17"/>
      <c r="L60" s="17"/>
      <c r="M60" s="21">
        <v>2511</v>
      </c>
      <c r="N60" s="21">
        <v>176</v>
      </c>
      <c r="O60" s="22">
        <f t="shared" si="2"/>
        <v>7</v>
      </c>
    </row>
    <row r="61" spans="1:16" s="10" customFormat="1" ht="27.75" customHeight="1" x14ac:dyDescent="0.2">
      <c r="A61" s="61" t="s">
        <v>49</v>
      </c>
      <c r="B61" s="61"/>
      <c r="C61" s="11">
        <v>32192</v>
      </c>
      <c r="D61" s="17"/>
      <c r="E61" s="17"/>
      <c r="F61" s="11">
        <v>65404</v>
      </c>
      <c r="G61" s="11">
        <v>103793</v>
      </c>
      <c r="H61" s="11"/>
      <c r="I61" s="11"/>
      <c r="J61" s="11"/>
      <c r="K61" s="11"/>
      <c r="L61" s="11"/>
      <c r="M61" s="8">
        <f>SUM(M65:M68)</f>
        <v>45</v>
      </c>
      <c r="N61" s="8">
        <f>SUM(N62:N68)</f>
        <v>0</v>
      </c>
      <c r="O61" s="24">
        <f t="shared" si="2"/>
        <v>0</v>
      </c>
    </row>
    <row r="62" spans="1:16" s="10" customFormat="1" ht="22.5" hidden="1" customHeight="1" x14ac:dyDescent="0.2">
      <c r="A62" s="60" t="s">
        <v>50</v>
      </c>
      <c r="B62" s="60"/>
      <c r="C62" s="17">
        <v>29886</v>
      </c>
      <c r="D62" s="17"/>
      <c r="E62" s="17"/>
      <c r="F62" s="17">
        <v>59952</v>
      </c>
      <c r="G62" s="17">
        <v>91878</v>
      </c>
      <c r="H62" s="17"/>
      <c r="I62" s="17"/>
      <c r="J62" s="17"/>
      <c r="K62" s="17"/>
      <c r="L62" s="17"/>
      <c r="M62" s="21">
        <v>0</v>
      </c>
      <c r="N62" s="21">
        <v>0</v>
      </c>
      <c r="O62" s="22" t="e">
        <f t="shared" si="2"/>
        <v>#DIV/0!</v>
      </c>
    </row>
    <row r="63" spans="1:16" s="10" customFormat="1" ht="22.5" hidden="1" customHeight="1" x14ac:dyDescent="0.2">
      <c r="A63" s="65" t="s">
        <v>88</v>
      </c>
      <c r="B63" s="6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1">
        <v>0</v>
      </c>
      <c r="N63" s="21">
        <v>0</v>
      </c>
      <c r="O63" s="22" t="e">
        <f t="shared" si="2"/>
        <v>#DIV/0!</v>
      </c>
    </row>
    <row r="64" spans="1:16" s="10" customFormat="1" ht="23.25" hidden="1" customHeight="1" x14ac:dyDescent="0.2">
      <c r="A64" s="60" t="s">
        <v>51</v>
      </c>
      <c r="B64" s="60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1">
        <v>0</v>
      </c>
      <c r="N64" s="21">
        <v>0</v>
      </c>
      <c r="O64" s="22" t="e">
        <f t="shared" si="2"/>
        <v>#DIV/0!</v>
      </c>
    </row>
    <row r="65" spans="1:16" s="10" customFormat="1" ht="23.25" hidden="1" customHeight="1" x14ac:dyDescent="0.2">
      <c r="A65" s="65" t="s">
        <v>50</v>
      </c>
      <c r="B65" s="6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1"/>
      <c r="N65" s="21">
        <v>0</v>
      </c>
      <c r="O65" s="22" t="e">
        <f t="shared" si="2"/>
        <v>#DIV/0!</v>
      </c>
      <c r="P65" s="48"/>
    </row>
    <row r="66" spans="1:16" s="10" customFormat="1" ht="23.25" hidden="1" customHeight="1" x14ac:dyDescent="0.2">
      <c r="A66" s="65" t="s">
        <v>88</v>
      </c>
      <c r="B66" s="6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1"/>
      <c r="N66" s="21">
        <v>0</v>
      </c>
      <c r="O66" s="22" t="e">
        <f t="shared" si="2"/>
        <v>#DIV/0!</v>
      </c>
    </row>
    <row r="67" spans="1:16" s="10" customFormat="1" ht="23.25" hidden="1" customHeight="1" x14ac:dyDescent="0.2">
      <c r="A67" s="65" t="s">
        <v>51</v>
      </c>
      <c r="B67" s="6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1"/>
      <c r="N67" s="21">
        <v>0</v>
      </c>
      <c r="O67" s="22" t="e">
        <f t="shared" si="2"/>
        <v>#DIV/0!</v>
      </c>
    </row>
    <row r="68" spans="1:16" s="10" customFormat="1" ht="26.25" customHeight="1" x14ac:dyDescent="0.2">
      <c r="A68" s="60" t="s">
        <v>52</v>
      </c>
      <c r="B68" s="60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1">
        <v>45</v>
      </c>
      <c r="N68" s="21">
        <v>0</v>
      </c>
      <c r="O68" s="22">
        <f t="shared" si="2"/>
        <v>0</v>
      </c>
    </row>
    <row r="69" spans="1:16" s="10" customFormat="1" ht="24" customHeight="1" x14ac:dyDescent="0.2">
      <c r="A69" s="61" t="s">
        <v>53</v>
      </c>
      <c r="B69" s="61"/>
      <c r="C69" s="11">
        <v>49470</v>
      </c>
      <c r="D69" s="11"/>
      <c r="E69" s="11"/>
      <c r="F69" s="11">
        <v>109266</v>
      </c>
      <c r="G69" s="11">
        <v>160857</v>
      </c>
      <c r="H69" s="11"/>
      <c r="I69" s="11"/>
      <c r="J69" s="11"/>
      <c r="K69" s="11"/>
      <c r="L69" s="11"/>
      <c r="M69" s="8">
        <f>SUM(M70:M74)</f>
        <v>572175</v>
      </c>
      <c r="N69" s="8">
        <f>SUM(N70:N74)</f>
        <v>52421</v>
      </c>
      <c r="O69" s="9">
        <f t="shared" si="2"/>
        <v>9.1999999999999993</v>
      </c>
    </row>
    <row r="70" spans="1:16" s="10" customFormat="1" ht="24" customHeight="1" x14ac:dyDescent="0.2">
      <c r="A70" s="60" t="s">
        <v>54</v>
      </c>
      <c r="B70" s="60"/>
      <c r="C70" s="17"/>
      <c r="D70" s="17"/>
      <c r="E70" s="17"/>
      <c r="F70" s="17">
        <v>193</v>
      </c>
      <c r="G70" s="17">
        <v>289</v>
      </c>
      <c r="H70" s="17"/>
      <c r="I70" s="17"/>
      <c r="J70" s="17"/>
      <c r="K70" s="17"/>
      <c r="L70" s="17"/>
      <c r="M70" s="21">
        <v>834</v>
      </c>
      <c r="N70" s="21">
        <v>78</v>
      </c>
      <c r="O70" s="22">
        <f t="shared" si="2"/>
        <v>9.4</v>
      </c>
    </row>
    <row r="71" spans="1:16" s="10" customFormat="1" ht="24" customHeight="1" x14ac:dyDescent="0.2">
      <c r="A71" s="60" t="s">
        <v>55</v>
      </c>
      <c r="B71" s="60"/>
      <c r="C71" s="17">
        <v>8885</v>
      </c>
      <c r="D71" s="17"/>
      <c r="E71" s="17"/>
      <c r="F71" s="17">
        <v>19570</v>
      </c>
      <c r="G71" s="17">
        <v>28891</v>
      </c>
      <c r="H71" s="17"/>
      <c r="I71" s="17"/>
      <c r="J71" s="17"/>
      <c r="K71" s="17"/>
      <c r="L71" s="17"/>
      <c r="M71" s="21">
        <v>53299</v>
      </c>
      <c r="N71" s="21">
        <v>3966</v>
      </c>
      <c r="O71" s="22">
        <f t="shared" si="2"/>
        <v>7.4</v>
      </c>
    </row>
    <row r="72" spans="1:16" s="10" customFormat="1" ht="24" customHeight="1" x14ac:dyDescent="0.2">
      <c r="A72" s="60" t="s">
        <v>56</v>
      </c>
      <c r="B72" s="60"/>
      <c r="C72" s="17">
        <v>30681</v>
      </c>
      <c r="D72" s="17"/>
      <c r="E72" s="17"/>
      <c r="F72" s="17">
        <v>61374</v>
      </c>
      <c r="G72" s="17">
        <v>88781</v>
      </c>
      <c r="H72" s="17"/>
      <c r="I72" s="17"/>
      <c r="J72" s="17"/>
      <c r="K72" s="17"/>
      <c r="L72" s="17"/>
      <c r="M72" s="21">
        <v>461765</v>
      </c>
      <c r="N72" s="21">
        <v>45750</v>
      </c>
      <c r="O72" s="22">
        <f t="shared" si="2"/>
        <v>9.9</v>
      </c>
    </row>
    <row r="73" spans="1:16" s="10" customFormat="1" ht="22.5" customHeight="1" x14ac:dyDescent="0.2">
      <c r="A73" s="60" t="s">
        <v>57</v>
      </c>
      <c r="B73" s="60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1">
        <v>21088</v>
      </c>
      <c r="N73" s="21">
        <v>0</v>
      </c>
      <c r="O73" s="22">
        <f t="shared" si="2"/>
        <v>0</v>
      </c>
    </row>
    <row r="74" spans="1:16" s="10" customFormat="1" ht="26.25" customHeight="1" x14ac:dyDescent="0.2">
      <c r="A74" s="60" t="s">
        <v>58</v>
      </c>
      <c r="B74" s="60"/>
      <c r="C74" s="17">
        <v>3537</v>
      </c>
      <c r="D74" s="17"/>
      <c r="E74" s="17"/>
      <c r="F74" s="17">
        <v>17437</v>
      </c>
      <c r="G74" s="17">
        <v>27879</v>
      </c>
      <c r="H74" s="17"/>
      <c r="I74" s="17"/>
      <c r="J74" s="17"/>
      <c r="K74" s="17"/>
      <c r="L74" s="17"/>
      <c r="M74" s="21">
        <v>35189</v>
      </c>
      <c r="N74" s="21">
        <v>2627</v>
      </c>
      <c r="O74" s="22">
        <f t="shared" si="2"/>
        <v>7.5</v>
      </c>
    </row>
    <row r="75" spans="1:16" s="10" customFormat="1" ht="22.5" customHeight="1" x14ac:dyDescent="0.2">
      <c r="A75" s="81" t="s">
        <v>59</v>
      </c>
      <c r="B75" s="8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5">
        <f>SUM(M76:M78)</f>
        <v>22134</v>
      </c>
      <c r="N75" s="25">
        <f>SUM(N76:N78)</f>
        <v>790</v>
      </c>
      <c r="O75" s="24">
        <f t="shared" si="2"/>
        <v>3.6</v>
      </c>
      <c r="P75" s="48"/>
    </row>
    <row r="76" spans="1:16" s="10" customFormat="1" ht="25.5" customHeight="1" x14ac:dyDescent="0.2">
      <c r="A76" s="74" t="s">
        <v>60</v>
      </c>
      <c r="B76" s="75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21">
        <v>13389</v>
      </c>
      <c r="N76" s="21">
        <v>644</v>
      </c>
      <c r="O76" s="22">
        <f t="shared" si="2"/>
        <v>4.8</v>
      </c>
    </row>
    <row r="77" spans="1:16" s="10" customFormat="1" ht="24" hidden="1" customHeight="1" x14ac:dyDescent="0.2">
      <c r="A77" s="74" t="s">
        <v>91</v>
      </c>
      <c r="B77" s="7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1"/>
      <c r="N77" s="21"/>
      <c r="O77" s="22" t="e">
        <f t="shared" si="2"/>
        <v>#DIV/0!</v>
      </c>
    </row>
    <row r="78" spans="1:16" s="10" customFormat="1" ht="36" customHeight="1" x14ac:dyDescent="0.2">
      <c r="A78" s="74" t="s">
        <v>61</v>
      </c>
      <c r="B78" s="75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1">
        <v>8745</v>
      </c>
      <c r="N78" s="21">
        <v>146</v>
      </c>
      <c r="O78" s="22">
        <f t="shared" si="2"/>
        <v>1.7</v>
      </c>
    </row>
    <row r="79" spans="1:16" s="10" customFormat="1" ht="28.5" customHeight="1" x14ac:dyDescent="0.2">
      <c r="A79" s="81" t="s">
        <v>89</v>
      </c>
      <c r="B79" s="82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5">
        <f>M80</f>
        <v>1078</v>
      </c>
      <c r="N79" s="25">
        <f>N80</f>
        <v>59</v>
      </c>
      <c r="O79" s="22">
        <f t="shared" si="2"/>
        <v>5.5</v>
      </c>
    </row>
    <row r="80" spans="1:16" s="10" customFormat="1" ht="24.75" customHeight="1" x14ac:dyDescent="0.2">
      <c r="A80" s="74" t="s">
        <v>90</v>
      </c>
      <c r="B80" s="75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21">
        <v>1078</v>
      </c>
      <c r="N80" s="21">
        <v>59</v>
      </c>
      <c r="O80" s="22">
        <f t="shared" si="2"/>
        <v>5.5</v>
      </c>
    </row>
    <row r="81" spans="1:16" s="10" customFormat="1" ht="33" hidden="1" customHeight="1" x14ac:dyDescent="0.2">
      <c r="A81" s="81" t="s">
        <v>62</v>
      </c>
      <c r="B81" s="83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25">
        <f>SUM(M82)</f>
        <v>0</v>
      </c>
      <c r="N81" s="25">
        <f>SUM(N82)</f>
        <v>0</v>
      </c>
      <c r="O81" s="24" t="e">
        <f t="shared" si="2"/>
        <v>#DIV/0!</v>
      </c>
    </row>
    <row r="82" spans="1:16" s="10" customFormat="1" ht="37.5" hidden="1" customHeight="1" x14ac:dyDescent="0.2">
      <c r="A82" s="74" t="s">
        <v>63</v>
      </c>
      <c r="B82" s="7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21">
        <v>0</v>
      </c>
      <c r="N82" s="21">
        <v>0</v>
      </c>
      <c r="O82" s="22" t="e">
        <f t="shared" si="2"/>
        <v>#DIV/0!</v>
      </c>
    </row>
    <row r="83" spans="1:16" s="10" customFormat="1" ht="26.25" customHeight="1" x14ac:dyDescent="0.2">
      <c r="A83" s="61" t="s">
        <v>64</v>
      </c>
      <c r="B83" s="61"/>
      <c r="C83" s="11">
        <v>299813</v>
      </c>
      <c r="D83" s="17"/>
      <c r="E83" s="17"/>
      <c r="F83" s="11">
        <v>564725</v>
      </c>
      <c r="G83" s="11">
        <v>790722</v>
      </c>
      <c r="H83" s="11"/>
      <c r="I83" s="11"/>
      <c r="J83" s="11"/>
      <c r="K83" s="11"/>
      <c r="L83" s="11"/>
      <c r="M83" s="26">
        <f>M26+M36+M39+M45+M53+M58+M61+M69+M75+M81+M50+M79</f>
        <v>2052656</v>
      </c>
      <c r="N83" s="26">
        <f>N26+N36+N39+N45+N53+N58+N61+N69+N75+N81+N50+N79</f>
        <v>103082</v>
      </c>
      <c r="O83" s="9">
        <f t="shared" si="2"/>
        <v>5</v>
      </c>
    </row>
    <row r="84" spans="1:16" s="10" customFormat="1" ht="26.25" customHeight="1" x14ac:dyDescent="0.25">
      <c r="A84" s="77" t="s">
        <v>65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9"/>
    </row>
    <row r="85" spans="1:16" s="10" customFormat="1" ht="24.75" customHeight="1" x14ac:dyDescent="0.2">
      <c r="A85" s="62" t="s">
        <v>66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</row>
    <row r="86" spans="1:16" s="10" customFormat="1" ht="34.5" hidden="1" customHeight="1" x14ac:dyDescent="0.2">
      <c r="A86" s="61" t="s">
        <v>67</v>
      </c>
      <c r="B86" s="61"/>
      <c r="C86" s="27"/>
      <c r="D86" s="17"/>
      <c r="E86" s="17"/>
      <c r="F86" s="17"/>
      <c r="G86" s="17"/>
      <c r="H86" s="17"/>
      <c r="I86" s="17"/>
      <c r="J86" s="17"/>
      <c r="K86" s="17"/>
      <c r="L86" s="17"/>
      <c r="M86" s="8">
        <f>M87+M88</f>
        <v>0</v>
      </c>
      <c r="N86" s="8">
        <f>N87+N88</f>
        <v>0</v>
      </c>
      <c r="O86" s="9" t="s">
        <v>17</v>
      </c>
      <c r="P86" s="48"/>
    </row>
    <row r="87" spans="1:16" s="10" customFormat="1" ht="51" hidden="1" customHeight="1" x14ac:dyDescent="0.2">
      <c r="A87" s="60" t="s">
        <v>68</v>
      </c>
      <c r="B87" s="60"/>
      <c r="C87" s="27"/>
      <c r="D87" s="17"/>
      <c r="E87" s="17"/>
      <c r="F87" s="17"/>
      <c r="G87" s="17"/>
      <c r="H87" s="17"/>
      <c r="I87" s="17"/>
      <c r="J87" s="17"/>
      <c r="K87" s="17"/>
      <c r="L87" s="17"/>
      <c r="M87" s="21">
        <v>0</v>
      </c>
      <c r="N87" s="21">
        <v>0</v>
      </c>
      <c r="O87" s="22"/>
    </row>
    <row r="88" spans="1:16" s="10" customFormat="1" ht="47.25" hidden="1" customHeight="1" x14ac:dyDescent="0.2">
      <c r="A88" s="60" t="s">
        <v>69</v>
      </c>
      <c r="B88" s="60"/>
      <c r="C88" s="27"/>
      <c r="D88" s="17"/>
      <c r="E88" s="17"/>
      <c r="F88" s="17"/>
      <c r="G88" s="17"/>
      <c r="H88" s="17"/>
      <c r="I88" s="17"/>
      <c r="J88" s="17"/>
      <c r="K88" s="17"/>
      <c r="L88" s="17"/>
      <c r="M88" s="21">
        <v>0</v>
      </c>
      <c r="N88" s="21">
        <v>0</v>
      </c>
      <c r="O88" s="22"/>
    </row>
    <row r="89" spans="1:16" s="10" customFormat="1" ht="38.25" hidden="1" customHeight="1" x14ac:dyDescent="0.2">
      <c r="A89" s="61" t="s">
        <v>70</v>
      </c>
      <c r="B89" s="61"/>
      <c r="C89" s="27"/>
      <c r="D89" s="17"/>
      <c r="E89" s="17"/>
      <c r="F89" s="17"/>
      <c r="G89" s="17"/>
      <c r="H89" s="17"/>
      <c r="I89" s="17"/>
      <c r="J89" s="17"/>
      <c r="K89" s="17"/>
      <c r="L89" s="17"/>
      <c r="M89" s="8">
        <f>M90+M91</f>
        <v>0</v>
      </c>
      <c r="N89" s="8">
        <f>N90+N91</f>
        <v>0</v>
      </c>
      <c r="O89" s="9" t="s">
        <v>17</v>
      </c>
    </row>
    <row r="90" spans="1:16" s="10" customFormat="1" ht="50.25" hidden="1" customHeight="1" x14ac:dyDescent="0.2">
      <c r="A90" s="60" t="s">
        <v>71</v>
      </c>
      <c r="B90" s="60"/>
      <c r="C90" s="27"/>
      <c r="D90" s="17"/>
      <c r="E90" s="17"/>
      <c r="F90" s="17"/>
      <c r="G90" s="17"/>
      <c r="H90" s="17"/>
      <c r="I90" s="17"/>
      <c r="J90" s="17"/>
      <c r="K90" s="17"/>
      <c r="L90" s="17"/>
      <c r="M90" s="21">
        <v>0</v>
      </c>
      <c r="N90" s="21">
        <v>0</v>
      </c>
      <c r="O90" s="22"/>
    </row>
    <row r="91" spans="1:16" s="10" customFormat="1" ht="57" hidden="1" customHeight="1" x14ac:dyDescent="0.2">
      <c r="A91" s="60" t="s">
        <v>72</v>
      </c>
      <c r="B91" s="60"/>
      <c r="C91" s="27"/>
      <c r="D91" s="17"/>
      <c r="E91" s="17"/>
      <c r="F91" s="17"/>
      <c r="G91" s="17"/>
      <c r="H91" s="17"/>
      <c r="I91" s="17"/>
      <c r="J91" s="17"/>
      <c r="K91" s="17"/>
      <c r="L91" s="17"/>
      <c r="M91" s="21">
        <v>0</v>
      </c>
      <c r="N91" s="21">
        <v>0</v>
      </c>
      <c r="O91" s="22"/>
    </row>
    <row r="92" spans="1:16" s="10" customFormat="1" ht="36" customHeight="1" x14ac:dyDescent="0.2">
      <c r="A92" s="61" t="s">
        <v>73</v>
      </c>
      <c r="B92" s="6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8">
        <f>M93+M95</f>
        <v>10000</v>
      </c>
      <c r="N92" s="8">
        <f>N93+N95</f>
        <v>70872</v>
      </c>
      <c r="O92" s="9" t="s">
        <v>17</v>
      </c>
    </row>
    <row r="93" spans="1:16" s="10" customFormat="1" ht="24.75" customHeight="1" x14ac:dyDescent="0.2">
      <c r="A93" s="69" t="s">
        <v>74</v>
      </c>
      <c r="B93" s="6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9">
        <f>M94</f>
        <v>-2042655</v>
      </c>
      <c r="N93" s="21">
        <v>-117718</v>
      </c>
      <c r="O93" s="22" t="s">
        <v>17</v>
      </c>
    </row>
    <row r="94" spans="1:16" s="10" customFormat="1" ht="33" customHeight="1" x14ac:dyDescent="0.2">
      <c r="A94" s="60" t="s">
        <v>75</v>
      </c>
      <c r="B94" s="6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9">
        <v>-2042655</v>
      </c>
      <c r="N94" s="21">
        <v>-117718</v>
      </c>
      <c r="O94" s="22" t="s">
        <v>17</v>
      </c>
    </row>
    <row r="95" spans="1:16" s="10" customFormat="1" ht="24" customHeight="1" x14ac:dyDescent="0.2">
      <c r="A95" s="69" t="s">
        <v>76</v>
      </c>
      <c r="B95" s="6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9">
        <v>2052655</v>
      </c>
      <c r="N95" s="21">
        <v>188590</v>
      </c>
      <c r="O95" s="22" t="s">
        <v>17</v>
      </c>
    </row>
    <row r="96" spans="1:16" s="10" customFormat="1" ht="33" customHeight="1" x14ac:dyDescent="0.2">
      <c r="A96" s="60" t="s">
        <v>77</v>
      </c>
      <c r="B96" s="6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9">
        <v>2052655</v>
      </c>
      <c r="N96" s="21">
        <v>188590</v>
      </c>
      <c r="O96" s="22" t="s">
        <v>17</v>
      </c>
    </row>
    <row r="97" spans="1:15" s="10" customFormat="1" ht="19.5" customHeight="1" x14ac:dyDescent="0.2">
      <c r="A97" s="61" t="s">
        <v>78</v>
      </c>
      <c r="B97" s="61"/>
      <c r="C97" s="30"/>
      <c r="D97" s="30"/>
      <c r="E97" s="30"/>
      <c r="F97" s="30"/>
      <c r="G97" s="30"/>
      <c r="H97" s="28"/>
      <c r="I97" s="28"/>
      <c r="J97" s="28"/>
      <c r="K97" s="31"/>
      <c r="L97" s="32"/>
      <c r="M97" s="21"/>
      <c r="N97" s="21"/>
      <c r="O97" s="22"/>
    </row>
    <row r="98" spans="1:15" s="10" customFormat="1" ht="23.25" customHeight="1" x14ac:dyDescent="0.2">
      <c r="A98" s="60" t="s">
        <v>79</v>
      </c>
      <c r="B98" s="60"/>
      <c r="C98" s="30"/>
      <c r="D98" s="30"/>
      <c r="E98" s="30"/>
      <c r="F98" s="30"/>
      <c r="G98" s="30"/>
      <c r="H98" s="28"/>
      <c r="I98" s="28"/>
      <c r="J98" s="28"/>
      <c r="K98" s="31"/>
      <c r="L98" s="32"/>
      <c r="M98" s="53">
        <v>199503</v>
      </c>
      <c r="N98" s="53">
        <v>8757</v>
      </c>
      <c r="O98" s="22">
        <f t="shared" ref="O98:O103" si="3">ROUND(N98/M98*100,1)</f>
        <v>4.4000000000000004</v>
      </c>
    </row>
    <row r="99" spans="1:15" s="10" customFormat="1" ht="22.5" customHeight="1" x14ac:dyDescent="0.2">
      <c r="A99" s="60" t="s">
        <v>80</v>
      </c>
      <c r="B99" s="60"/>
      <c r="C99" s="30"/>
      <c r="D99" s="30"/>
      <c r="E99" s="30"/>
      <c r="F99" s="30"/>
      <c r="G99" s="30"/>
      <c r="H99" s="28"/>
      <c r="I99" s="28"/>
      <c r="J99" s="28"/>
      <c r="K99" s="31"/>
      <c r="L99" s="32"/>
      <c r="M99" s="53">
        <v>240</v>
      </c>
      <c r="N99" s="53">
        <v>1</v>
      </c>
      <c r="O99" s="22">
        <f t="shared" si="3"/>
        <v>0.4</v>
      </c>
    </row>
    <row r="100" spans="1:15" s="10" customFormat="1" ht="20.25" customHeight="1" x14ac:dyDescent="0.2">
      <c r="A100" s="60" t="s">
        <v>81</v>
      </c>
      <c r="B100" s="60"/>
      <c r="C100" s="30"/>
      <c r="D100" s="30"/>
      <c r="E100" s="30"/>
      <c r="F100" s="30"/>
      <c r="G100" s="30"/>
      <c r="H100" s="28"/>
      <c r="I100" s="28"/>
      <c r="J100" s="28"/>
      <c r="K100" s="31"/>
      <c r="L100" s="32"/>
      <c r="M100" s="53">
        <v>60250</v>
      </c>
      <c r="N100" s="53">
        <v>2500</v>
      </c>
      <c r="O100" s="22">
        <f t="shared" si="3"/>
        <v>4.0999999999999996</v>
      </c>
    </row>
    <row r="101" spans="1:15" s="10" customFormat="1" ht="20.25" customHeight="1" x14ac:dyDescent="0.2">
      <c r="A101" s="60" t="s">
        <v>82</v>
      </c>
      <c r="B101" s="60"/>
      <c r="C101" s="30"/>
      <c r="D101" s="30"/>
      <c r="E101" s="30"/>
      <c r="F101" s="30"/>
      <c r="G101" s="30"/>
      <c r="H101" s="28"/>
      <c r="I101" s="28"/>
      <c r="J101" s="28"/>
      <c r="K101" s="31"/>
      <c r="L101" s="32"/>
      <c r="M101" s="53">
        <v>18634</v>
      </c>
      <c r="N101" s="53">
        <v>1490</v>
      </c>
      <c r="O101" s="22">
        <f t="shared" si="3"/>
        <v>8</v>
      </c>
    </row>
    <row r="102" spans="1:15" s="10" customFormat="1" ht="22.5" customHeight="1" x14ac:dyDescent="0.2">
      <c r="A102" s="60" t="s">
        <v>83</v>
      </c>
      <c r="B102" s="60"/>
      <c r="C102" s="30"/>
      <c r="D102" s="30"/>
      <c r="E102" s="30"/>
      <c r="F102" s="30"/>
      <c r="G102" s="30"/>
      <c r="H102" s="28"/>
      <c r="I102" s="28"/>
      <c r="J102" s="28"/>
      <c r="K102" s="31"/>
      <c r="L102" s="32"/>
      <c r="M102" s="53">
        <v>76235</v>
      </c>
      <c r="N102" s="53">
        <v>350</v>
      </c>
      <c r="O102" s="22">
        <f t="shared" si="3"/>
        <v>0.5</v>
      </c>
    </row>
    <row r="103" spans="1:15" s="10" customFormat="1" ht="24" customHeight="1" x14ac:dyDescent="0.2">
      <c r="A103" s="67" t="s">
        <v>84</v>
      </c>
      <c r="B103" s="68"/>
      <c r="C103" s="30"/>
      <c r="D103" s="30"/>
      <c r="E103" s="30"/>
      <c r="F103" s="30"/>
      <c r="G103" s="30"/>
      <c r="H103" s="28"/>
      <c r="I103" s="28"/>
      <c r="J103" s="28"/>
      <c r="K103" s="31"/>
      <c r="L103" s="32"/>
      <c r="M103" s="53">
        <v>15071</v>
      </c>
      <c r="N103" s="53">
        <v>491</v>
      </c>
      <c r="O103" s="22">
        <f t="shared" si="3"/>
        <v>3.3</v>
      </c>
    </row>
    <row r="104" spans="1:15" s="10" customFormat="1" ht="18" hidden="1" customHeight="1" x14ac:dyDescent="0.2">
      <c r="A104" s="33"/>
      <c r="B104" s="34"/>
      <c r="C104" s="35"/>
      <c r="D104" s="35"/>
      <c r="E104" s="35"/>
      <c r="F104" s="35"/>
      <c r="G104" s="35"/>
      <c r="H104" s="36"/>
      <c r="I104" s="36"/>
      <c r="J104" s="36"/>
      <c r="K104" s="37"/>
      <c r="L104" s="38"/>
      <c r="M104" s="33"/>
      <c r="N104" s="39"/>
      <c r="O104" s="38"/>
    </row>
    <row r="105" spans="1:15" s="10" customFormat="1" ht="14.25" customHeight="1" x14ac:dyDescent="0.2">
      <c r="A105" s="33"/>
      <c r="B105" s="34"/>
      <c r="C105" s="35"/>
      <c r="D105" s="35"/>
      <c r="E105" s="35"/>
      <c r="F105" s="35"/>
      <c r="G105" s="35"/>
      <c r="H105" s="36"/>
      <c r="I105" s="36"/>
      <c r="J105" s="36"/>
      <c r="K105" s="37"/>
      <c r="L105" s="38"/>
      <c r="M105" s="33"/>
      <c r="N105" s="39" t="s">
        <v>94</v>
      </c>
      <c r="O105" s="38"/>
    </row>
    <row r="106" spans="1:15" s="10" customFormat="1" ht="1.5" hidden="1" customHeight="1" x14ac:dyDescent="0.2">
      <c r="A106" s="85" t="s">
        <v>95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1:15" ht="19.5" hidden="1" customHeight="1" x14ac:dyDescent="0.2">
      <c r="A107" s="50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ht="19.5" hidden="1" customHeight="1" x14ac:dyDescent="0.2">
      <c r="A108" s="51" t="s">
        <v>96</v>
      </c>
      <c r="B108" s="84" t="s">
        <v>97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52" t="s">
        <v>98</v>
      </c>
    </row>
    <row r="109" spans="1:15" ht="12.75" hidden="1" customHeight="1" x14ac:dyDescent="0.2">
      <c r="A109" s="52">
        <v>1</v>
      </c>
      <c r="B109" s="84">
        <v>2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52">
        <v>3</v>
      </c>
    </row>
    <row r="110" spans="1:15" ht="36.75" hidden="1" customHeight="1" x14ac:dyDescent="0.2">
      <c r="A110" s="52">
        <v>1</v>
      </c>
      <c r="B110" s="73" t="s">
        <v>99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52"/>
    </row>
    <row r="111" spans="1:15" ht="41.25" hidden="1" customHeight="1" x14ac:dyDescent="0.2">
      <c r="A111" s="52">
        <v>2</v>
      </c>
      <c r="B111" s="73" t="s">
        <v>100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52"/>
    </row>
    <row r="112" spans="1:15" ht="53.25" hidden="1" customHeight="1" x14ac:dyDescent="0.2">
      <c r="A112" s="52">
        <v>3</v>
      </c>
      <c r="B112" s="73" t="s">
        <v>101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52"/>
    </row>
    <row r="113" spans="1:16" ht="12.75" customHeight="1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6"/>
    </row>
    <row r="114" spans="1:16" ht="13.5" customHeight="1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7"/>
      <c r="O114" s="58"/>
    </row>
    <row r="115" spans="1:16" ht="16.5" customHeight="1" x14ac:dyDescent="0.25">
      <c r="A115" s="54" t="s">
        <v>102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45"/>
      <c r="O115" s="55" t="s">
        <v>92</v>
      </c>
      <c r="P115" s="56"/>
    </row>
    <row r="124" spans="1:16" ht="15.75" x14ac:dyDescent="0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80"/>
      <c r="O124" s="80"/>
    </row>
  </sheetData>
  <mergeCells count="111">
    <mergeCell ref="B1:O1"/>
    <mergeCell ref="B2:O2"/>
    <mergeCell ref="A5:B5"/>
    <mergeCell ref="A6:B6"/>
    <mergeCell ref="A15:B15"/>
    <mergeCell ref="A20:B20"/>
    <mergeCell ref="A7:O7"/>
    <mergeCell ref="A8:B8"/>
    <mergeCell ref="A31:B31"/>
    <mergeCell ref="A10:B10"/>
    <mergeCell ref="A9:B9"/>
    <mergeCell ref="A11:B11"/>
    <mergeCell ref="A12:B12"/>
    <mergeCell ref="A13:B13"/>
    <mergeCell ref="A26:B26"/>
    <mergeCell ref="A19:B19"/>
    <mergeCell ref="A22:B22"/>
    <mergeCell ref="A24:B24"/>
    <mergeCell ref="A14:B14"/>
    <mergeCell ref="A27:B27"/>
    <mergeCell ref="A21:B21"/>
    <mergeCell ref="A25:O25"/>
    <mergeCell ref="A18:B18"/>
    <mergeCell ref="A23:B23"/>
    <mergeCell ref="A16:B16"/>
    <mergeCell ref="A17:B17"/>
    <mergeCell ref="A39:B39"/>
    <mergeCell ref="A32:B32"/>
    <mergeCell ref="A35:B35"/>
    <mergeCell ref="A28:B28"/>
    <mergeCell ref="A29:B29"/>
    <mergeCell ref="A30:B30"/>
    <mergeCell ref="A34:B34"/>
    <mergeCell ref="A37:B37"/>
    <mergeCell ref="A45:B45"/>
    <mergeCell ref="A46:B46"/>
    <mergeCell ref="A42:B42"/>
    <mergeCell ref="A43:B43"/>
    <mergeCell ref="A44:B44"/>
    <mergeCell ref="A41:B41"/>
    <mergeCell ref="A33:B33"/>
    <mergeCell ref="A36:B36"/>
    <mergeCell ref="A40:B40"/>
    <mergeCell ref="A38:B38"/>
    <mergeCell ref="N124:O124"/>
    <mergeCell ref="A59:B59"/>
    <mergeCell ref="A61:B61"/>
    <mergeCell ref="A75:B75"/>
    <mergeCell ref="A64:B64"/>
    <mergeCell ref="A60:B60"/>
    <mergeCell ref="A65:B65"/>
    <mergeCell ref="A82:B82"/>
    <mergeCell ref="A80:B80"/>
    <mergeCell ref="A79:B79"/>
    <mergeCell ref="A73:B73"/>
    <mergeCell ref="A81:B81"/>
    <mergeCell ref="B108:N108"/>
    <mergeCell ref="B109:N109"/>
    <mergeCell ref="B110:N110"/>
    <mergeCell ref="B111:N111"/>
    <mergeCell ref="A67:B67"/>
    <mergeCell ref="A69:B69"/>
    <mergeCell ref="A72:B72"/>
    <mergeCell ref="A71:B71"/>
    <mergeCell ref="A106:O106"/>
    <mergeCell ref="A74:B74"/>
    <mergeCell ref="A90:B90"/>
    <mergeCell ref="A83:B83"/>
    <mergeCell ref="A53:B53"/>
    <mergeCell ref="A50:B50"/>
    <mergeCell ref="A57:B57"/>
    <mergeCell ref="A51:B51"/>
    <mergeCell ref="A62:B62"/>
    <mergeCell ref="A47:B47"/>
    <mergeCell ref="A48:B48"/>
    <mergeCell ref="A49:B49"/>
    <mergeCell ref="A124:M124"/>
    <mergeCell ref="A52:B52"/>
    <mergeCell ref="A54:B54"/>
    <mergeCell ref="A58:B58"/>
    <mergeCell ref="A100:B100"/>
    <mergeCell ref="A101:B101"/>
    <mergeCell ref="A94:B94"/>
    <mergeCell ref="B112:N112"/>
    <mergeCell ref="A78:B78"/>
    <mergeCell ref="A76:B76"/>
    <mergeCell ref="A86:B86"/>
    <mergeCell ref="A93:B93"/>
    <mergeCell ref="A68:B68"/>
    <mergeCell ref="A77:B77"/>
    <mergeCell ref="A84:O84"/>
    <mergeCell ref="A88:B88"/>
    <mergeCell ref="N114:O114"/>
    <mergeCell ref="A114:M114"/>
    <mergeCell ref="A55:B55"/>
    <mergeCell ref="A56:B56"/>
    <mergeCell ref="A96:B96"/>
    <mergeCell ref="A91:B91"/>
    <mergeCell ref="A92:B92"/>
    <mergeCell ref="A89:B89"/>
    <mergeCell ref="A85:O85"/>
    <mergeCell ref="A70:B70"/>
    <mergeCell ref="A63:B63"/>
    <mergeCell ref="A66:B66"/>
    <mergeCell ref="A99:B99"/>
    <mergeCell ref="A103:B103"/>
    <mergeCell ref="A98:B98"/>
    <mergeCell ref="A95:B95"/>
    <mergeCell ref="A102:B102"/>
    <mergeCell ref="A97:B97"/>
    <mergeCell ref="A87:B87"/>
  </mergeCells>
  <phoneticPr fontId="0" type="noConversion"/>
  <pageMargins left="0.74803149606299213" right="0.47244094488188981" top="0.55118110236220474" bottom="0.55118110236220474" header="0.31496062992125984" footer="0.31496062992125984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2014-02-17T06:30:04Z</cp:lastPrinted>
  <dcterms:created xsi:type="dcterms:W3CDTF">1996-10-08T23:32:33Z</dcterms:created>
  <dcterms:modified xsi:type="dcterms:W3CDTF">2014-03-24T02:39:57Z</dcterms:modified>
</cp:coreProperties>
</file>