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НаСайт\Газета\2014\"/>
    </mc:Choice>
  </mc:AlternateContent>
  <bookViews>
    <workbookView xWindow="120" yWindow="120" windowWidth="9720" windowHeight="7320"/>
  </bookViews>
  <sheets>
    <sheet name="исполнение" sheetId="3" r:id="rId1"/>
    <sheet name="МП" sheetId="4" state="hidden" r:id="rId2"/>
    <sheet name="Резервный фонд" sheetId="5" state="hidden" r:id="rId3"/>
    <sheet name="М П" sheetId="6" r:id="rId4"/>
    <sheet name="Резевный фонд" sheetId="7" r:id="rId5"/>
  </sheets>
  <definedNames>
    <definedName name="_xlnm.Print_Area" localSheetId="0">исполнение!$A$1:$O$131</definedName>
  </definedNames>
  <calcPr calcId="152511"/>
</workbook>
</file>

<file path=xl/calcChain.xml><?xml version="1.0" encoding="utf-8"?>
<calcChain xmlns="http://schemas.openxmlformats.org/spreadsheetml/2006/main">
  <c r="O14" i="3" l="1"/>
  <c r="E8" i="6" l="1"/>
  <c r="E9" i="6"/>
  <c r="E10" i="6"/>
  <c r="E11" i="6"/>
  <c r="E12" i="6"/>
  <c r="E13" i="6"/>
  <c r="E14" i="6"/>
  <c r="E15" i="6"/>
  <c r="N102" i="3" l="1"/>
  <c r="H16" i="6" l="1"/>
  <c r="D19" i="6"/>
  <c r="E16" i="6"/>
  <c r="H15" i="6"/>
  <c r="H14" i="6"/>
  <c r="H13" i="6"/>
  <c r="H12" i="6"/>
  <c r="H11" i="6"/>
  <c r="H10" i="6"/>
  <c r="H9" i="6"/>
  <c r="H8" i="6"/>
  <c r="H7" i="6"/>
  <c r="E7" i="6"/>
  <c r="C19" i="6" l="1"/>
  <c r="N8" i="3"/>
  <c r="O23" i="3" l="1"/>
  <c r="D16" i="4" l="1"/>
  <c r="E12" i="4" l="1"/>
  <c r="E7" i="4"/>
  <c r="C16" i="4" l="1"/>
  <c r="E8" i="4"/>
  <c r="E9" i="4"/>
  <c r="E10" i="4"/>
  <c r="E11" i="4"/>
  <c r="E13" i="4"/>
  <c r="E14" i="4"/>
  <c r="E15" i="4"/>
  <c r="H15" i="4"/>
  <c r="H14" i="4"/>
  <c r="H13" i="4"/>
  <c r="H12" i="4"/>
  <c r="H11" i="4"/>
  <c r="H10" i="4"/>
  <c r="H9" i="4"/>
  <c r="H8" i="4"/>
  <c r="H7" i="4"/>
  <c r="E16" i="4" l="1"/>
  <c r="C20" i="4"/>
  <c r="H16" i="4"/>
  <c r="M54" i="3"/>
  <c r="D20" i="4" l="1"/>
  <c r="O33" i="3"/>
  <c r="O34" i="3"/>
  <c r="O38" i="3" l="1"/>
  <c r="O39" i="3"/>
  <c r="M37" i="3" l="1"/>
  <c r="O10" i="3" l="1"/>
  <c r="M8" i="3" l="1"/>
  <c r="O28" i="3" l="1"/>
  <c r="O41" i="3"/>
  <c r="N40" i="3"/>
  <c r="M62" i="3"/>
  <c r="M102" i="3"/>
  <c r="N46" i="3"/>
  <c r="M51" i="3"/>
  <c r="M46" i="3"/>
  <c r="M40" i="3"/>
  <c r="M27" i="3"/>
  <c r="N37" i="3"/>
  <c r="O112" i="3"/>
  <c r="O68" i="3"/>
  <c r="O67" i="3"/>
  <c r="O66" i="3"/>
  <c r="O18" i="3"/>
  <c r="N25" i="3"/>
  <c r="M80" i="3"/>
  <c r="N27" i="3"/>
  <c r="O78" i="3"/>
  <c r="N80" i="3"/>
  <c r="N51" i="3"/>
  <c r="N54" i="3"/>
  <c r="O54" i="3" s="1"/>
  <c r="N59" i="3"/>
  <c r="N62" i="3"/>
  <c r="N70" i="3"/>
  <c r="N76" i="3"/>
  <c r="N82" i="3"/>
  <c r="M59" i="3"/>
  <c r="M70" i="3"/>
  <c r="M76" i="3"/>
  <c r="M82" i="3"/>
  <c r="O81" i="3"/>
  <c r="O64" i="3"/>
  <c r="O45" i="3"/>
  <c r="O44" i="3"/>
  <c r="O22" i="3"/>
  <c r="M90" i="3"/>
  <c r="M87" i="3"/>
  <c r="O52" i="3"/>
  <c r="O51" i="3" s="1"/>
  <c r="N90" i="3"/>
  <c r="N87" i="3"/>
  <c r="M25" i="3"/>
  <c r="O113" i="3"/>
  <c r="O111" i="3"/>
  <c r="O110" i="3"/>
  <c r="O109" i="3"/>
  <c r="O108" i="3"/>
  <c r="O83" i="3"/>
  <c r="O79" i="3"/>
  <c r="O77" i="3"/>
  <c r="O75" i="3"/>
  <c r="O74" i="3"/>
  <c r="O73" i="3"/>
  <c r="O72" i="3"/>
  <c r="O71" i="3"/>
  <c r="O69" i="3"/>
  <c r="O65" i="3"/>
  <c r="O63" i="3"/>
  <c r="O61" i="3"/>
  <c r="O60" i="3"/>
  <c r="O58" i="3"/>
  <c r="O57" i="3"/>
  <c r="O56" i="3"/>
  <c r="O55" i="3"/>
  <c r="O50" i="3"/>
  <c r="O49" i="3"/>
  <c r="O48" i="3"/>
  <c r="O47" i="3"/>
  <c r="O43" i="3"/>
  <c r="O36" i="3"/>
  <c r="O32" i="3"/>
  <c r="O30" i="3"/>
  <c r="O29" i="3"/>
  <c r="O21" i="3"/>
  <c r="O19" i="3"/>
  <c r="O17" i="3"/>
  <c r="O16" i="3"/>
  <c r="O13" i="3"/>
  <c r="O12" i="3"/>
  <c r="O11" i="3"/>
  <c r="O9" i="3"/>
  <c r="M84" i="3" l="1"/>
  <c r="O82" i="3"/>
  <c r="O80" i="3"/>
  <c r="O62" i="3"/>
  <c r="O37" i="3"/>
  <c r="O59" i="3"/>
  <c r="O40" i="3"/>
  <c r="O27" i="3"/>
  <c r="O76" i="3"/>
  <c r="O46" i="3"/>
  <c r="O70" i="3"/>
  <c r="O25" i="3"/>
  <c r="O8" i="3"/>
  <c r="N84" i="3"/>
  <c r="O84" i="3" l="1"/>
</calcChain>
</file>

<file path=xl/sharedStrings.xml><?xml version="1.0" encoding="utf-8"?>
<sst xmlns="http://schemas.openxmlformats.org/spreadsheetml/2006/main" count="211" uniqueCount="151">
  <si>
    <t>Сведения о ходе исполнения бюджета г. Канска</t>
  </si>
  <si>
    <t>(тыс. рублей)</t>
  </si>
  <si>
    <t>Наименование показателей</t>
  </si>
  <si>
    <t>План на отчетный период</t>
  </si>
  <si>
    <t>за  14.07.2009</t>
  </si>
  <si>
    <t>Исполнено</t>
  </si>
  <si>
    <t>% исполнения</t>
  </si>
  <si>
    <t>ДОХОДЫ</t>
  </si>
  <si>
    <t xml:space="preserve">Налоговые и неналоговые доходы 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</si>
  <si>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</si>
  <si>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</si>
  <si>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</si>
  <si>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</si>
  <si>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</si>
  <si>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</si>
  <si>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</si>
  <si>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</si>
  <si>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-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</si>
  <si>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</si>
  <si>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</si>
  <si>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</si>
  <si>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от приносящей доход деятельности</t>
  </si>
  <si>
    <t>ИТОГО ДОХОДОВ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</si>
  <si>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</si>
  <si>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</si>
  <si>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</si>
  <si>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</si>
  <si>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</si>
  <si>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</si>
  <si>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</si>
  <si>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</si>
  <si>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</si>
  <si>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</si>
  <si>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</si>
  <si>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</si>
  <si>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</si>
  <si>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</si>
  <si>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</si>
  <si>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</si>
  <si>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</si>
  <si>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</si>
  <si>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</si>
  <si>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</si>
  <si>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</si>
  <si>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</si>
  <si>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</si>
  <si>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</si>
  <si>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</si>
  <si>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культуры,кинематографии</t>
  </si>
  <si>
    <t>Здравоохранение</t>
  </si>
  <si>
    <t>Стационарная медицинская помощь</t>
  </si>
  <si>
    <t>Скорая медицинская помощь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</si>
  <si>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</si>
  <si>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</si>
  <si>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</si>
  <si>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</si>
  <si>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</si>
  <si>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</si>
  <si>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</si>
  <si>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</si>
  <si>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</si>
  <si>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</si>
  <si>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</si>
  <si>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</si>
  <si>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ВСЕГО РАСХОДОВ</t>
  </si>
  <si>
    <t>ДЕФИЦИТ ГОРОДСКОГО БЮДЖЕТА</t>
  </si>
  <si>
    <t>ИСТОЧНИКИ ВНУТРЕННЕГО ФИНАНСИРОВАНИЯ ДЕФИЦИТА ГОРОДСКОГО БЮДЖЕТА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</si>
  <si>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</si>
  <si>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</si>
  <si>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</si>
  <si>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</si>
  <si>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</si>
  <si>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</si>
  <si>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</si>
  <si>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</si>
  <si>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</si>
  <si>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</si>
  <si>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</si>
  <si>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>Справочно:</t>
  </si>
  <si>
    <t>Заработная плата</t>
  </si>
  <si>
    <t>Прочие выплаты</t>
  </si>
  <si>
    <t>Начисления на выплаты по оплате труда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</si>
  <si>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</si>
  <si>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</si>
  <si>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</si>
  <si>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 xml:space="preserve">Охрана окружающей среды </t>
  </si>
  <si>
    <t>Охрана объектов  растительного и животного  мира и среды  их обитания</t>
  </si>
  <si>
    <t xml:space="preserve">Другие вопросы в области охраны окружающей среды </t>
  </si>
  <si>
    <t>Амбулаторная помощь</t>
  </si>
  <si>
    <t>Средства массовой информации</t>
  </si>
  <si>
    <t>Периодическая печать и издательства</t>
  </si>
  <si>
    <t>Массовый спорт</t>
  </si>
  <si>
    <t>Н.В. Кадач</t>
  </si>
  <si>
    <t xml:space="preserve">Сельское хозяйство и рыболовство </t>
  </si>
  <si>
    <t xml:space="preserve">   </t>
  </si>
  <si>
    <t>№ п/п</t>
  </si>
  <si>
    <t>Наименование показателя</t>
  </si>
  <si>
    <t>Значение</t>
  </si>
  <si>
    <t>Среднесписочная численность муниципальных служащих органов местного самоуправления города Канска за отчетный квартал, человек</t>
  </si>
  <si>
    <t>Фактические затраты на денежное содержание муниципальных служащих органов местного самоуправления города Канска за отчетный квартал, тыс. руб.</t>
  </si>
  <si>
    <t>Среднесписочная численность работников муниципальных учреждений, оплата труда которых осуществляется за счет средств бюджетной сметы, за отчетный квартал, человек</t>
  </si>
  <si>
    <t>Заместитель Главы города по экономике и финансам</t>
  </si>
  <si>
    <t xml:space="preserve">Налоги на товары (работы, услуги), реализуемые на территории Российской Федерации </t>
  </si>
  <si>
    <t>Доходы от оказания платных услуг (работ) и компенсации затрат государства</t>
  </si>
  <si>
    <t>Резервные фонды</t>
  </si>
  <si>
    <t>Органы юстиции</t>
  </si>
  <si>
    <t>Дорожное хозяйство (дорожные фонды)</t>
  </si>
  <si>
    <t>Получение бюджетных  кредитов от других бюджетов бюджетной системы Российской Федерации в валюте Российской Федерации</t>
  </si>
  <si>
    <t>ИСТОЧНИКИ ВНУТРЕННЕГО ФИНАНСИРОВАНИЯ ДЕФИЦИТОВ  БЮДЖЕТОВ</t>
  </si>
  <si>
    <t>Источники финансирования дефицитов    бюджетов-всего</t>
  </si>
  <si>
    <t>тыс. рублей</t>
  </si>
  <si>
    <t>№ п\п</t>
  </si>
  <si>
    <t>Наименование программы</t>
  </si>
  <si>
    <t>%  исполнения к годовым назначениям</t>
  </si>
  <si>
    <t>Всего</t>
  </si>
  <si>
    <t>Начальник МКУ "ФУ г. Канска"</t>
  </si>
  <si>
    <t>Н.А. Тихомирова</t>
  </si>
  <si>
    <t>Муниципальная программа города Канска "Развитие образования"</t>
  </si>
  <si>
    <t>Муниципальная программа города Канска "Социальная поддержка населения"</t>
  </si>
  <si>
    <t>Муниципальная программа города Канска "Городское хозяйство"</t>
  </si>
  <si>
    <t>Муниципальная программа города Канска "Защита населения от чрезвычайных ситуаций природного и техногенного характера"</t>
  </si>
  <si>
    <t>Муниципальная программа города Канска "Развитие культуры"</t>
  </si>
  <si>
    <t>Муниципальная программа города Канска "Развитие физической культуры, спорта, туризма и молодежной политики"</t>
  </si>
  <si>
    <t>Муниципальная программа города Канска "Развитие инвестиционной деятельности, малого и среднего предпринимательства"</t>
  </si>
  <si>
    <t>Муниципальная программа города Канска "Обеспечение доступным и комфортным жильем жителей города"</t>
  </si>
  <si>
    <t>Муниципальная программа города Канска "Управление муниципальными финансами"</t>
  </si>
  <si>
    <t>Утвержденные бюджетные назначения на 2014 год</t>
  </si>
  <si>
    <t>Кассовое исполнение за       1 квартал         2014 года</t>
  </si>
  <si>
    <t>Номер, дата</t>
  </si>
  <si>
    <t>Направление</t>
  </si>
  <si>
    <t>Учтено в бюджете,        тыс. рублей</t>
  </si>
  <si>
    <t xml:space="preserve">В течение квартала средства резервного фонда не распределялись.
</t>
  </si>
  <si>
    <t xml:space="preserve">Решение  Канского городского Совета депутатов от 18.12.2013 
№ 56-304
</t>
  </si>
  <si>
    <t>Сведения о численности муниципальных служащих органов местного самоуправления города Канска работников муниципальных учреждений по состоянию на 1 апреля 2014 года</t>
  </si>
  <si>
    <t>Информация о реализации муниципальных  программ
города Канска по состоянию на 1 апреля 2014 года</t>
  </si>
  <si>
    <t xml:space="preserve">Отчет об использовании резервного фонда
администрации города Канска по состоянию на 1 апреля 2014 года
</t>
  </si>
  <si>
    <t>.</t>
  </si>
  <si>
    <t>Задолженность и перерасчеты по отмененным налогам, сборам и иным обязательным платежам</t>
  </si>
  <si>
    <t>Решение  Канского городского Совета депутатов от 25.06.2014 
№ 62-332</t>
  </si>
  <si>
    <t>Решение  Канского городского Совета депутатов от 18.12.2013 
№ 56-304</t>
  </si>
  <si>
    <t>Уменьшен резервный фонд администрации города Канска на сумму 300,0  тыс. рублей</t>
  </si>
  <si>
    <t>Получение кредитов от кредитных организаций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</si>
  <si>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</si>
  <si>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Сведения о численности муниципальных служащих органов местного самоуправления города Канска, работников муниципальных учреждений по состоянию на 01октября 2014 года</t>
  </si>
  <si>
    <t>за 2014 год  по состоянию на 01 октября 2014 года</t>
  </si>
  <si>
    <t>Годовой план с учетом изменений на  01 октября 2014 г.</t>
  </si>
  <si>
    <t>Информация о реализации муниципальных  программ
города Канска по состоянию на 01 октября 2014 года</t>
  </si>
  <si>
    <t>Кассовое исполнение за 9 месяцев 2014 года</t>
  </si>
  <si>
    <t xml:space="preserve">Отчет об использовании резервного фонда
администрации города Канска по состоянию на 01 октября 2014 года
</t>
  </si>
  <si>
    <t>рублей</t>
  </si>
  <si>
    <t xml:space="preserve">Заместитель Главы города по экономике и финансам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</si>
</sst>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#,##0.0_р_."/>
    <numFmt numFmtId="166" formatCode="#,##0.0"/>
  </numFmts>
  <fonts count="19" x14ac:knownFonts="1">
    <font>
      <sz val="10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3" fillId="0" borderId="0" xfId="0" applyFont="1"/>
    <xf numFmtId="166" fontId="3" fillId="0" borderId="0" xfId="0" applyNumberFormat="1" applyFont="1"/>
    <xf numFmtId="0" fontId="3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166" fontId="0" fillId="0" borderId="0" xfId="0" applyNumberFormat="1"/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0" fillId="0" borderId="0" xfId="0" applyNumberFormat="1" applyFill="1"/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/>
    <xf numFmtId="166" fontId="5" fillId="0" borderId="0" xfId="0" applyNumberFormat="1" applyFont="1"/>
    <xf numFmtId="0" fontId="9" fillId="0" borderId="0" xfId="0" applyFont="1"/>
    <xf numFmtId="166" fontId="9" fillId="0" borderId="0" xfId="0" applyNumberFormat="1" applyFont="1"/>
    <xf numFmtId="166" fontId="9" fillId="0" borderId="0" xfId="0" applyNumberFormat="1" applyFont="1" applyAlignment="1">
      <alignment horizontal="right"/>
    </xf>
    <xf numFmtId="0" fontId="10" fillId="0" borderId="0" xfId="0" applyFont="1" applyFill="1"/>
    <xf numFmtId="0" fontId="3" fillId="0" borderId="0" xfId="0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1" fontId="5" fillId="0" borderId="0" xfId="0" applyNumberFormat="1" applyFont="1" applyFill="1" applyAlignment="1">
      <alignment horizontal="right" vertical="center" wrapText="1"/>
    </xf>
    <xf numFmtId="2" fontId="10" fillId="0" borderId="0" xfId="0" applyNumberFormat="1" applyFont="1" applyFill="1"/>
    <xf numFmtId="1" fontId="3" fillId="0" borderId="0" xfId="0" applyNumberFormat="1" applyFont="1" applyFill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164" fontId="6" fillId="0" borderId="1" xfId="0" applyNumberFormat="1" applyFont="1" applyFill="1" applyBorder="1" applyAlignment="1">
      <alignment horizontal="right" vertical="center" wrapText="1" shrinkToFit="1"/>
    </xf>
    <xf numFmtId="165" fontId="6" fillId="0" borderId="1" xfId="0" applyNumberFormat="1" applyFont="1" applyFill="1" applyBorder="1" applyAlignment="1">
      <alignment horizontal="right" vertical="center" wrapText="1" shrinkToFit="1"/>
    </xf>
    <xf numFmtId="0" fontId="5" fillId="0" borderId="0" xfId="0" applyFont="1" applyAlignment="1">
      <alignment shrinkToFit="1"/>
    </xf>
    <xf numFmtId="0" fontId="6" fillId="0" borderId="1" xfId="0" applyFont="1" applyFill="1" applyBorder="1" applyAlignment="1">
      <alignment horizontal="right" vertical="center" wrapText="1" shrinkToFit="1"/>
    </xf>
    <xf numFmtId="164" fontId="3" fillId="0" borderId="1" xfId="0" applyNumberFormat="1" applyFont="1" applyFill="1" applyBorder="1" applyAlignment="1">
      <alignment horizontal="right" vertical="center" wrapText="1" shrinkToFit="1"/>
    </xf>
    <xf numFmtId="165" fontId="3" fillId="0" borderId="1" xfId="0" applyNumberFormat="1" applyFont="1" applyFill="1" applyBorder="1" applyAlignment="1">
      <alignment horizontal="right" vertical="center" wrapText="1" shrinkToFit="1"/>
    </xf>
    <xf numFmtId="0" fontId="6" fillId="0" borderId="2" xfId="0" applyFont="1" applyFill="1" applyBorder="1" applyAlignment="1">
      <alignment horizontal="right" vertical="center" wrapText="1" shrinkToFit="1"/>
    </xf>
    <xf numFmtId="164" fontId="3" fillId="0" borderId="2" xfId="0" applyNumberFormat="1" applyFont="1" applyFill="1" applyBorder="1" applyAlignment="1">
      <alignment horizontal="right" vertical="center" wrapText="1" shrinkToFit="1"/>
    </xf>
    <xf numFmtId="165" fontId="3" fillId="0" borderId="2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vertical="center" wrapText="1" shrinkToFit="1"/>
    </xf>
    <xf numFmtId="0" fontId="3" fillId="0" borderId="2" xfId="0" applyFont="1" applyFill="1" applyBorder="1" applyAlignment="1">
      <alignment horizontal="right" vertical="center" wrapText="1" shrinkToFit="1"/>
    </xf>
    <xf numFmtId="164" fontId="6" fillId="0" borderId="2" xfId="0" applyNumberFormat="1" applyFont="1" applyFill="1" applyBorder="1" applyAlignment="1">
      <alignment horizontal="right" vertical="center" wrapText="1" shrinkToFit="1"/>
    </xf>
    <xf numFmtId="165" fontId="6" fillId="0" borderId="2" xfId="0" applyNumberFormat="1" applyFont="1" applyFill="1" applyBorder="1" applyAlignment="1">
      <alignment horizontal="right" vertical="center" wrapText="1" shrinkToFit="1"/>
    </xf>
    <xf numFmtId="164" fontId="5" fillId="0" borderId="0" xfId="0" applyNumberFormat="1" applyFont="1" applyAlignment="1">
      <alignment shrinkToFit="1"/>
    </xf>
    <xf numFmtId="0" fontId="7" fillId="0" borderId="1" xfId="0" applyFont="1" applyFill="1" applyBorder="1" applyAlignment="1">
      <alignment horizontal="right" vertical="center" wrapText="1" shrinkToFit="1"/>
    </xf>
    <xf numFmtId="164" fontId="6" fillId="2" borderId="1" xfId="0" applyNumberFormat="1" applyFont="1" applyFill="1" applyBorder="1" applyAlignment="1">
      <alignment horizontal="right" vertical="center" wrapText="1" shrinkToFit="1"/>
    </xf>
    <xf numFmtId="49" fontId="3" fillId="0" borderId="1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shrinkToFit="1"/>
    </xf>
    <xf numFmtId="164" fontId="3" fillId="2" borderId="1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shrinkToFit="1"/>
    </xf>
    <xf numFmtId="0" fontId="3" fillId="0" borderId="1" xfId="0" applyFont="1" applyFill="1" applyBorder="1" applyAlignment="1">
      <alignment horizontal="left" shrinkToFit="1"/>
    </xf>
    <xf numFmtId="164" fontId="3" fillId="3" borderId="1" xfId="0" applyNumberFormat="1" applyFont="1" applyFill="1" applyBorder="1" applyAlignment="1">
      <alignment horizontal="right" vertical="center" wrapText="1" shrinkToFit="1"/>
    </xf>
    <xf numFmtId="0" fontId="10" fillId="0" borderId="0" xfId="0" applyFont="1" applyFill="1" applyAlignment="1">
      <alignment shrinkToFit="1"/>
    </xf>
    <xf numFmtId="0" fontId="3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shrinkToFit="1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left" shrinkToFit="1"/>
    </xf>
    <xf numFmtId="2" fontId="3" fillId="0" borderId="0" xfId="0" applyNumberFormat="1" applyFont="1" applyFill="1" applyBorder="1" applyAlignment="1">
      <alignment horizontal="left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166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4" fontId="1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14" fillId="0" borderId="0" xfId="0" applyFont="1"/>
    <xf numFmtId="166" fontId="14" fillId="0" borderId="0" xfId="0" applyNumberFormat="1" applyFont="1"/>
    <xf numFmtId="2" fontId="8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10" fillId="0" borderId="0" xfId="0" applyFont="1" applyFill="1" applyBorder="1" applyAlignment="1">
      <alignment shrinkToFit="1"/>
    </xf>
    <xf numFmtId="0" fontId="3" fillId="0" borderId="11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right" vertical="center" wrapText="1" shrinkToFit="1"/>
    </xf>
    <xf numFmtId="2" fontId="16" fillId="0" borderId="0" xfId="0" applyNumberFormat="1" applyFont="1" applyFill="1" applyBorder="1" applyAlignment="1">
      <alignment horizontal="right" wrapText="1"/>
    </xf>
    <xf numFmtId="2" fontId="17" fillId="0" borderId="0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/>
    </xf>
    <xf numFmtId="0" fontId="3" fillId="0" borderId="3" xfId="0" applyFont="1" applyFill="1" applyBorder="1" applyAlignment="1">
      <alignment horizontal="left" vertical="center" wrapText="1" shrinkToFit="1"/>
    </xf>
    <xf numFmtId="0" fontId="0" fillId="0" borderId="4" xfId="0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 wrapText="1" shrinkToFit="1"/>
    </xf>
    <xf numFmtId="0" fontId="15" fillId="0" borderId="0" xfId="0" applyFont="1" applyBorder="1" applyAlignment="1">
      <alignment horizontal="left" wrapText="1" shrinkToFit="1"/>
    </xf>
    <xf numFmtId="0" fontId="0" fillId="0" borderId="0" xfId="0" applyBorder="1" applyAlignment="1">
      <alignment horizontal="left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left" vertical="center" wrapText="1" shrinkToFit="1"/>
    </xf>
    <xf numFmtId="0" fontId="3" fillId="0" borderId="3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left" vertical="center" wrapText="1" shrinkToFit="1"/>
    </xf>
    <xf numFmtId="0" fontId="6" fillId="0" borderId="4" xfId="0" applyFont="1" applyFill="1" applyBorder="1" applyAlignment="1">
      <alignment horizontal="left" vertical="center" wrapText="1" shrinkToFit="1"/>
    </xf>
    <xf numFmtId="49" fontId="6" fillId="0" borderId="1" xfId="0" applyNumberFormat="1" applyFont="1" applyFill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left" vertical="center" wrapText="1" shrinkToFit="1"/>
    </xf>
    <xf numFmtId="0" fontId="14" fillId="0" borderId="4" xfId="0" applyFont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 shrinkToFit="1"/>
    </xf>
    <xf numFmtId="0" fontId="6" fillId="0" borderId="5" xfId="0" applyFont="1" applyFill="1" applyBorder="1" applyAlignment="1">
      <alignment horizontal="center" wrapText="1" shrinkToFit="1"/>
    </xf>
    <xf numFmtId="0" fontId="6" fillId="0" borderId="6" xfId="0" applyFont="1" applyFill="1" applyBorder="1" applyAlignment="1">
      <alignment horizontal="center" wrapText="1" shrinkToFit="1"/>
    </xf>
    <xf numFmtId="0" fontId="6" fillId="0" borderId="7" xfId="0" applyFont="1" applyFill="1" applyBorder="1" applyAlignment="1">
      <alignment horizontal="center" wrapText="1" shrinkToFit="1"/>
    </xf>
    <xf numFmtId="2" fontId="6" fillId="0" borderId="0" xfId="0" applyNumberFormat="1" applyFont="1" applyFill="1" applyBorder="1" applyAlignment="1">
      <alignment horizontal="right" wrapText="1"/>
    </xf>
    <xf numFmtId="0" fontId="5" fillId="0" borderId="4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vertical="center" shrinkToFi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top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49" fontId="4" fillId="0" borderId="0" xfId="0" applyNumberFormat="1" applyFont="1" applyAlignment="1">
      <alignment horizontal="center" wrapText="1"/>
    </xf>
    <xf numFmtId="0" fontId="0" fillId="0" borderId="9" xfId="0" applyBorder="1" applyAlignment="1"/>
    <xf numFmtId="0" fontId="8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2" fontId="17" fillId="0" borderId="0" xfId="0" applyNumberFormat="1" applyFont="1" applyFill="1" applyBorder="1" applyAlignment="1">
      <alignment horizontal="right" wrapText="1"/>
    </xf>
    <xf numFmtId="0" fontId="18" fillId="0" borderId="0" xfId="0" applyFont="1" applyAlignment="1">
      <alignment horizontal="left" wrapText="1"/>
    </xf>
    <xf numFmtId="0" fontId="8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6"/>
  <sheetViews>
    <sheetView tabSelected="1" view="pageBreakPreview" zoomScaleNormal="100" zoomScaleSheetLayoutView="100" workbookViewId="0">
      <selection activeCell="B1" sqref="B1:O1"/>
    </sheetView>
  </sheetViews>
  <sheetFormatPr defaultRowHeight="12.75" x14ac:dyDescent="0.2"/>
  <cols>
    <col min="1" max="1" width="7.140625" style="22" customWidth="1"/>
    <col min="2" max="2" width="46.5703125" style="22" customWidth="1"/>
    <col min="3" max="12" width="9.140625" style="22" hidden="1" customWidth="1"/>
    <col min="13" max="14" width="20.85546875" style="22" customWidth="1"/>
    <col min="15" max="15" width="20.5703125" style="22" customWidth="1"/>
    <col min="16" max="16" width="16.5703125" style="22" customWidth="1"/>
    <col min="17" max="17" width="25.140625" style="22" customWidth="1"/>
    <col min="18" max="16384" width="9.140625" style="22"/>
  </cols>
  <sheetData>
    <row r="1" spans="1:15" ht="20.25" x14ac:dyDescent="0.3">
      <c r="A1" s="27"/>
      <c r="B1" s="127" t="s">
        <v>0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5" ht="20.25" x14ac:dyDescent="0.2">
      <c r="A2" s="27"/>
      <c r="B2" s="128" t="s">
        <v>144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5" ht="15.75" x14ac:dyDescent="0.2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  <c r="O3" s="30"/>
    </row>
    <row r="4" spans="1:15" ht="15.75" x14ac:dyDescent="0.2">
      <c r="A4" s="27"/>
      <c r="B4" s="27"/>
      <c r="C4" s="27"/>
      <c r="D4" s="27"/>
      <c r="E4" s="27"/>
      <c r="F4" s="27"/>
      <c r="G4" s="27">
        <v>128</v>
      </c>
      <c r="H4" s="27"/>
      <c r="I4" s="27"/>
      <c r="J4" s="27"/>
      <c r="K4" s="27"/>
      <c r="L4" s="27"/>
      <c r="M4" s="27"/>
      <c r="N4" s="31"/>
      <c r="O4" s="32" t="s">
        <v>1</v>
      </c>
    </row>
    <row r="5" spans="1:15" ht="90" customHeight="1" x14ac:dyDescent="0.2">
      <c r="A5" s="129" t="s">
        <v>2</v>
      </c>
      <c r="B5" s="129"/>
      <c r="C5" s="33" t="s">
        <v>3</v>
      </c>
      <c r="D5" s="33" t="s">
        <v>4</v>
      </c>
      <c r="E5" s="33" t="s">
        <v>3</v>
      </c>
      <c r="F5" s="33" t="s">
        <v>3</v>
      </c>
      <c r="G5" s="33" t="s">
        <v>3</v>
      </c>
      <c r="H5" s="33"/>
      <c r="I5" s="33"/>
      <c r="J5" s="33"/>
      <c r="K5" s="33"/>
      <c r="L5" s="33"/>
      <c r="M5" s="33" t="s">
        <v>145</v>
      </c>
      <c r="N5" s="34" t="s">
        <v>5</v>
      </c>
      <c r="O5" s="35" t="s">
        <v>6</v>
      </c>
    </row>
    <row r="6" spans="1:15" ht="18.75" x14ac:dyDescent="0.2">
      <c r="A6" s="130">
        <v>1</v>
      </c>
      <c r="B6" s="130"/>
      <c r="C6" s="36"/>
      <c r="D6" s="36"/>
      <c r="E6" s="36"/>
      <c r="F6" s="36"/>
      <c r="G6" s="36"/>
      <c r="H6" s="36"/>
      <c r="I6" s="36"/>
      <c r="J6" s="36"/>
      <c r="K6" s="36"/>
      <c r="L6" s="36"/>
      <c r="M6" s="36">
        <v>2</v>
      </c>
      <c r="N6" s="36">
        <v>3</v>
      </c>
      <c r="O6" s="37">
        <v>4</v>
      </c>
    </row>
    <row r="7" spans="1:15" ht="15.75" customHeight="1" x14ac:dyDescent="0.2">
      <c r="A7" s="131" t="s">
        <v>7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</row>
    <row r="8" spans="1:15" s="41" customFormat="1" ht="21.75" customHeight="1" x14ac:dyDescent="0.2">
      <c r="A8" s="102" t="s">
        <v>8</v>
      </c>
      <c r="B8" s="102"/>
      <c r="C8" s="38"/>
      <c r="D8" s="38"/>
      <c r="E8" s="38"/>
      <c r="F8" s="38"/>
      <c r="G8" s="38"/>
      <c r="H8" s="38"/>
      <c r="I8" s="38"/>
      <c r="J8" s="38"/>
      <c r="K8" s="38"/>
      <c r="L8" s="38"/>
      <c r="M8" s="39">
        <f>M9+M10+M11+M12+M13+M14+M16+M17+M18+M19+M21+M22</f>
        <v>663767</v>
      </c>
      <c r="N8" s="39">
        <f>N9+N10+N11+N12++N13+N16+N17+N18+N19+N21+N22+P16+N15</f>
        <v>421481</v>
      </c>
      <c r="O8" s="40">
        <f t="shared" ref="O8:O19" si="0">ROUND(N8/M8*100,1)</f>
        <v>63.5</v>
      </c>
    </row>
    <row r="9" spans="1:15" s="41" customFormat="1" ht="23.25" customHeight="1" x14ac:dyDescent="0.2">
      <c r="A9" s="101" t="s">
        <v>9</v>
      </c>
      <c r="B9" s="101"/>
      <c r="C9" s="42">
        <v>1672</v>
      </c>
      <c r="D9" s="42"/>
      <c r="E9" s="42"/>
      <c r="F9" s="42">
        <v>3286</v>
      </c>
      <c r="G9" s="42">
        <v>7831</v>
      </c>
      <c r="H9" s="42"/>
      <c r="I9" s="42"/>
      <c r="J9" s="42"/>
      <c r="K9" s="42"/>
      <c r="L9" s="42"/>
      <c r="M9" s="43">
        <v>464137</v>
      </c>
      <c r="N9" s="43">
        <v>288815</v>
      </c>
      <c r="O9" s="44">
        <f t="shared" si="0"/>
        <v>62.2</v>
      </c>
    </row>
    <row r="10" spans="1:15" s="41" customFormat="1" ht="41.25" customHeight="1" x14ac:dyDescent="0.2">
      <c r="A10" s="96" t="s">
        <v>102</v>
      </c>
      <c r="B10" s="106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6">
        <v>21726</v>
      </c>
      <c r="N10" s="46">
        <v>12056</v>
      </c>
      <c r="O10" s="44">
        <f t="shared" si="0"/>
        <v>55.5</v>
      </c>
    </row>
    <row r="11" spans="1:15" s="41" customFormat="1" ht="22.5" customHeight="1" x14ac:dyDescent="0.2">
      <c r="A11" s="101" t="s">
        <v>10</v>
      </c>
      <c r="B11" s="101"/>
      <c r="C11" s="45">
        <v>4768</v>
      </c>
      <c r="D11" s="45"/>
      <c r="E11" s="45"/>
      <c r="F11" s="45">
        <v>10541</v>
      </c>
      <c r="G11" s="45">
        <v>18066</v>
      </c>
      <c r="H11" s="45"/>
      <c r="I11" s="45"/>
      <c r="J11" s="45"/>
      <c r="K11" s="45"/>
      <c r="L11" s="45"/>
      <c r="M11" s="46">
        <v>51877</v>
      </c>
      <c r="N11" s="46">
        <v>37272</v>
      </c>
      <c r="O11" s="47">
        <f t="shared" si="0"/>
        <v>71.8</v>
      </c>
    </row>
    <row r="12" spans="1:15" s="41" customFormat="1" ht="22.5" customHeight="1" x14ac:dyDescent="0.2">
      <c r="A12" s="101" t="s">
        <v>11</v>
      </c>
      <c r="B12" s="101"/>
      <c r="C12" s="42">
        <v>600</v>
      </c>
      <c r="D12" s="42"/>
      <c r="E12" s="42"/>
      <c r="F12" s="42">
        <v>950</v>
      </c>
      <c r="G12" s="42">
        <v>7930</v>
      </c>
      <c r="H12" s="42"/>
      <c r="I12" s="42"/>
      <c r="J12" s="42"/>
      <c r="K12" s="42"/>
      <c r="L12" s="42"/>
      <c r="M12" s="43">
        <v>40259</v>
      </c>
      <c r="N12" s="43">
        <v>22697</v>
      </c>
      <c r="O12" s="44">
        <f>ROUND(N12/M12*100,1)</f>
        <v>56.4</v>
      </c>
    </row>
    <row r="13" spans="1:15" s="41" customFormat="1" ht="24.75" customHeight="1" x14ac:dyDescent="0.2">
      <c r="A13" s="101" t="s">
        <v>12</v>
      </c>
      <c r="B13" s="101"/>
      <c r="C13" s="42">
        <v>408</v>
      </c>
      <c r="D13" s="42"/>
      <c r="E13" s="42"/>
      <c r="F13" s="42">
        <v>1076</v>
      </c>
      <c r="G13" s="42">
        <v>1597</v>
      </c>
      <c r="H13" s="42"/>
      <c r="I13" s="42"/>
      <c r="J13" s="42"/>
      <c r="K13" s="42"/>
      <c r="L13" s="42"/>
      <c r="M13" s="43">
        <v>17025</v>
      </c>
      <c r="N13" s="43">
        <v>13917</v>
      </c>
      <c r="O13" s="44">
        <f t="shared" si="0"/>
        <v>81.7</v>
      </c>
    </row>
    <row r="14" spans="1:15" s="41" customFormat="1" ht="37.5" hidden="1" customHeight="1" x14ac:dyDescent="0.2">
      <c r="A14" s="101"/>
      <c r="B14" s="101"/>
      <c r="C14" s="42">
        <v>490</v>
      </c>
      <c r="D14" s="42"/>
      <c r="E14" s="42"/>
      <c r="F14" s="42">
        <v>1690</v>
      </c>
      <c r="G14" s="42">
        <v>3390</v>
      </c>
      <c r="H14" s="42"/>
      <c r="I14" s="42"/>
      <c r="J14" s="42"/>
      <c r="K14" s="42"/>
      <c r="L14" s="42"/>
      <c r="M14" s="43"/>
      <c r="N14" s="43"/>
      <c r="O14" s="44" t="e">
        <f t="shared" si="0"/>
        <v>#DIV/0!</v>
      </c>
    </row>
    <row r="15" spans="1:15" s="41" customFormat="1" ht="37.5" customHeight="1" x14ac:dyDescent="0.2">
      <c r="A15" s="96" t="s">
        <v>137</v>
      </c>
      <c r="B15" s="97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3">
        <v>0</v>
      </c>
      <c r="N15" s="43">
        <v>-2</v>
      </c>
      <c r="O15" s="44">
        <v>0</v>
      </c>
    </row>
    <row r="16" spans="1:15" s="41" customFormat="1" ht="49.5" customHeight="1" x14ac:dyDescent="0.2">
      <c r="A16" s="96" t="s">
        <v>13</v>
      </c>
      <c r="B16" s="106"/>
      <c r="C16" s="42">
        <v>1980</v>
      </c>
      <c r="D16" s="42"/>
      <c r="E16" s="42"/>
      <c r="F16" s="42">
        <v>4159</v>
      </c>
      <c r="G16" s="42">
        <v>11502</v>
      </c>
      <c r="H16" s="42"/>
      <c r="I16" s="42"/>
      <c r="J16" s="42"/>
      <c r="K16" s="42"/>
      <c r="L16" s="42"/>
      <c r="M16" s="43">
        <v>36883</v>
      </c>
      <c r="N16" s="43">
        <v>24767</v>
      </c>
      <c r="O16" s="44">
        <f t="shared" si="0"/>
        <v>67.2</v>
      </c>
    </row>
    <row r="17" spans="1:16" s="41" customFormat="1" ht="24.75" customHeight="1" x14ac:dyDescent="0.2">
      <c r="A17" s="101" t="s">
        <v>14</v>
      </c>
      <c r="B17" s="101"/>
      <c r="C17" s="42">
        <v>553</v>
      </c>
      <c r="D17" s="42"/>
      <c r="E17" s="42"/>
      <c r="F17" s="42">
        <v>1553</v>
      </c>
      <c r="G17" s="42">
        <v>3000</v>
      </c>
      <c r="H17" s="42"/>
      <c r="I17" s="42"/>
      <c r="J17" s="42"/>
      <c r="K17" s="42"/>
      <c r="L17" s="42"/>
      <c r="M17" s="43">
        <v>1891</v>
      </c>
      <c r="N17" s="43">
        <v>1316</v>
      </c>
      <c r="O17" s="44">
        <f t="shared" si="0"/>
        <v>69.599999999999994</v>
      </c>
    </row>
    <row r="18" spans="1:16" s="41" customFormat="1" ht="35.25" customHeight="1" x14ac:dyDescent="0.2">
      <c r="A18" s="101" t="s">
        <v>103</v>
      </c>
      <c r="B18" s="10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3">
        <v>3389</v>
      </c>
      <c r="N18" s="43">
        <v>2132</v>
      </c>
      <c r="O18" s="44">
        <f t="shared" si="0"/>
        <v>62.9</v>
      </c>
    </row>
    <row r="19" spans="1:16" s="41" customFormat="1" ht="36.75" customHeight="1" x14ac:dyDescent="0.2">
      <c r="A19" s="101" t="s">
        <v>15</v>
      </c>
      <c r="B19" s="101"/>
      <c r="C19" s="42"/>
      <c r="D19" s="42"/>
      <c r="E19" s="42"/>
      <c r="F19" s="42">
        <v>300</v>
      </c>
      <c r="G19" s="42">
        <v>570</v>
      </c>
      <c r="H19" s="42"/>
      <c r="I19" s="42"/>
      <c r="J19" s="42"/>
      <c r="K19" s="42"/>
      <c r="L19" s="42"/>
      <c r="M19" s="43">
        <v>14457</v>
      </c>
      <c r="N19" s="43">
        <v>10346</v>
      </c>
      <c r="O19" s="44">
        <f t="shared" si="0"/>
        <v>71.599999999999994</v>
      </c>
    </row>
    <row r="20" spans="1:16" s="41" customFormat="1" ht="22.5" hidden="1" customHeight="1" x14ac:dyDescent="0.2">
      <c r="A20" s="101" t="s">
        <v>16</v>
      </c>
      <c r="B20" s="101"/>
      <c r="C20" s="42">
        <v>18</v>
      </c>
      <c r="D20" s="48"/>
      <c r="E20" s="48"/>
      <c r="F20" s="42">
        <v>35</v>
      </c>
      <c r="G20" s="42">
        <v>52</v>
      </c>
      <c r="H20" s="42"/>
      <c r="I20" s="42"/>
      <c r="J20" s="42"/>
      <c r="K20" s="42"/>
      <c r="L20" s="42"/>
      <c r="M20" s="43"/>
      <c r="N20" s="43"/>
      <c r="O20" s="44" t="s">
        <v>17</v>
      </c>
    </row>
    <row r="21" spans="1:16" s="41" customFormat="1" ht="24" customHeight="1" x14ac:dyDescent="0.2">
      <c r="A21" s="101" t="s">
        <v>18</v>
      </c>
      <c r="B21" s="101"/>
      <c r="C21" s="42">
        <v>800</v>
      </c>
      <c r="D21" s="42"/>
      <c r="E21" s="42"/>
      <c r="F21" s="42">
        <v>2070</v>
      </c>
      <c r="G21" s="42">
        <v>3365</v>
      </c>
      <c r="H21" s="42"/>
      <c r="I21" s="42"/>
      <c r="J21" s="42"/>
      <c r="K21" s="42"/>
      <c r="L21" s="42"/>
      <c r="M21" s="43">
        <v>11594</v>
      </c>
      <c r="N21" s="43">
        <v>7647</v>
      </c>
      <c r="O21" s="44">
        <f>ROUND(N21/M21*100,1)</f>
        <v>66</v>
      </c>
    </row>
    <row r="22" spans="1:16" s="41" customFormat="1" ht="24" customHeight="1" x14ac:dyDescent="0.2">
      <c r="A22" s="101" t="s">
        <v>19</v>
      </c>
      <c r="B22" s="101"/>
      <c r="C22" s="42">
        <v>200</v>
      </c>
      <c r="D22" s="42"/>
      <c r="E22" s="42"/>
      <c r="F22" s="42">
        <v>200</v>
      </c>
      <c r="G22" s="42">
        <v>210</v>
      </c>
      <c r="H22" s="42"/>
      <c r="I22" s="42"/>
      <c r="J22" s="42"/>
      <c r="K22" s="42"/>
      <c r="L22" s="42"/>
      <c r="M22" s="43">
        <v>529</v>
      </c>
      <c r="N22" s="43">
        <v>518</v>
      </c>
      <c r="O22" s="44">
        <f>ROUND(N22/M22*100,1)</f>
        <v>97.9</v>
      </c>
    </row>
    <row r="23" spans="1:16" s="41" customFormat="1" ht="21" customHeight="1" x14ac:dyDescent="0.2">
      <c r="A23" s="102" t="s">
        <v>20</v>
      </c>
      <c r="B23" s="102"/>
      <c r="C23" s="42">
        <v>222681</v>
      </c>
      <c r="D23" s="42"/>
      <c r="E23" s="42"/>
      <c r="F23" s="42">
        <v>384255</v>
      </c>
      <c r="G23" s="42">
        <v>557662</v>
      </c>
      <c r="H23" s="42"/>
      <c r="I23" s="42"/>
      <c r="J23" s="42"/>
      <c r="K23" s="42"/>
      <c r="L23" s="42"/>
      <c r="M23" s="39">
        <v>1518267</v>
      </c>
      <c r="N23" s="39">
        <v>1089159</v>
      </c>
      <c r="O23" s="44">
        <f>ROUND(N23/M23*100,1)</f>
        <v>71.7</v>
      </c>
    </row>
    <row r="24" spans="1:16" s="41" customFormat="1" ht="18.75" hidden="1" customHeight="1" x14ac:dyDescent="0.2">
      <c r="A24" s="102" t="s">
        <v>21</v>
      </c>
      <c r="B24" s="102"/>
      <c r="C24" s="42">
        <v>5941</v>
      </c>
      <c r="D24" s="48"/>
      <c r="E24" s="48"/>
      <c r="F24" s="42">
        <v>12489</v>
      </c>
      <c r="G24" s="42">
        <v>19144</v>
      </c>
      <c r="H24" s="42"/>
      <c r="I24" s="42"/>
      <c r="J24" s="42"/>
      <c r="K24" s="42"/>
      <c r="L24" s="42"/>
      <c r="M24" s="39">
        <v>0</v>
      </c>
      <c r="N24" s="39"/>
      <c r="O24" s="40"/>
    </row>
    <row r="25" spans="1:16" s="41" customFormat="1" ht="23.25" customHeight="1" x14ac:dyDescent="0.2">
      <c r="A25" s="102" t="s">
        <v>22</v>
      </c>
      <c r="B25" s="102"/>
      <c r="C25" s="42">
        <v>267987</v>
      </c>
      <c r="D25" s="48"/>
      <c r="E25" s="48"/>
      <c r="F25" s="42">
        <v>480145</v>
      </c>
      <c r="G25" s="42">
        <v>724263</v>
      </c>
      <c r="H25" s="42"/>
      <c r="I25" s="42"/>
      <c r="J25" s="42"/>
      <c r="K25" s="42"/>
      <c r="L25" s="42"/>
      <c r="M25" s="39">
        <f>M8+M23</f>
        <v>2182034</v>
      </c>
      <c r="N25" s="39">
        <f>SUM(N9:N23)</f>
        <v>1510640</v>
      </c>
      <c r="O25" s="40">
        <f>ROUND(N25/M25*100,1)</f>
        <v>69.2</v>
      </c>
    </row>
    <row r="26" spans="1:16" s="41" customFormat="1" ht="21" customHeight="1" x14ac:dyDescent="0.2">
      <c r="A26" s="132" t="s">
        <v>23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</row>
    <row r="27" spans="1:16" s="41" customFormat="1" ht="24.75" customHeight="1" x14ac:dyDescent="0.2">
      <c r="A27" s="102" t="s">
        <v>24</v>
      </c>
      <c r="B27" s="102"/>
      <c r="C27" s="45">
        <v>10185</v>
      </c>
      <c r="D27" s="49"/>
      <c r="E27" s="49"/>
      <c r="F27" s="45">
        <v>27245</v>
      </c>
      <c r="G27" s="45">
        <v>30621</v>
      </c>
      <c r="H27" s="45"/>
      <c r="I27" s="45"/>
      <c r="J27" s="45"/>
      <c r="K27" s="45"/>
      <c r="L27" s="45"/>
      <c r="M27" s="39">
        <f>SUM(M28:M36)</f>
        <v>70366</v>
      </c>
      <c r="N27" s="50">
        <f>N28+N29+N30+N31+N32+N33+N34+N36</f>
        <v>46522</v>
      </c>
      <c r="O27" s="51">
        <f>ROUND(N27/M27*100,1)</f>
        <v>66.099999999999994</v>
      </c>
    </row>
    <row r="28" spans="1:16" s="41" customFormat="1" ht="39.75" customHeight="1" x14ac:dyDescent="0.2">
      <c r="A28" s="101" t="s">
        <v>25</v>
      </c>
      <c r="B28" s="101"/>
      <c r="C28" s="48"/>
      <c r="D28" s="48"/>
      <c r="E28" s="48"/>
      <c r="F28" s="48">
        <v>8580</v>
      </c>
      <c r="G28" s="48">
        <v>12521</v>
      </c>
      <c r="H28" s="48"/>
      <c r="I28" s="48"/>
      <c r="J28" s="48"/>
      <c r="K28" s="48"/>
      <c r="L28" s="48"/>
      <c r="M28" s="43">
        <v>1271</v>
      </c>
      <c r="N28" s="43">
        <v>952</v>
      </c>
      <c r="O28" s="44">
        <f>ROUND(N28/M28*100,1)</f>
        <v>74.900000000000006</v>
      </c>
      <c r="P28" s="52"/>
    </row>
    <row r="29" spans="1:16" s="41" customFormat="1" ht="65.25" customHeight="1" x14ac:dyDescent="0.2">
      <c r="A29" s="101" t="s">
        <v>26</v>
      </c>
      <c r="B29" s="101"/>
      <c r="C29" s="48">
        <v>509</v>
      </c>
      <c r="D29" s="48"/>
      <c r="E29" s="48"/>
      <c r="F29" s="48">
        <v>841</v>
      </c>
      <c r="G29" s="48">
        <v>1279</v>
      </c>
      <c r="H29" s="48"/>
      <c r="I29" s="48"/>
      <c r="J29" s="48"/>
      <c r="K29" s="48"/>
      <c r="L29" s="48"/>
      <c r="M29" s="43">
        <v>3637</v>
      </c>
      <c r="N29" s="43">
        <v>2259</v>
      </c>
      <c r="O29" s="44">
        <f>ROUND(N29/M29*100,1)</f>
        <v>62.1</v>
      </c>
      <c r="P29" s="52"/>
    </row>
    <row r="30" spans="1:16" s="41" customFormat="1" ht="54.75" customHeight="1" x14ac:dyDescent="0.2">
      <c r="A30" s="101" t="s">
        <v>27</v>
      </c>
      <c r="B30" s="101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3">
        <v>35588</v>
      </c>
      <c r="N30" s="43">
        <v>23773</v>
      </c>
      <c r="O30" s="44">
        <f>ROUND(N30/M30*100,1)</f>
        <v>66.8</v>
      </c>
    </row>
    <row r="31" spans="1:16" s="41" customFormat="1" ht="27" hidden="1" customHeight="1" x14ac:dyDescent="0.2">
      <c r="A31" s="101" t="s">
        <v>28</v>
      </c>
      <c r="B31" s="101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3"/>
      <c r="N31" s="43"/>
      <c r="O31" s="44" t="s">
        <v>17</v>
      </c>
    </row>
    <row r="32" spans="1:16" s="41" customFormat="1" ht="51.75" customHeight="1" x14ac:dyDescent="0.2">
      <c r="A32" s="101" t="s">
        <v>29</v>
      </c>
      <c r="B32" s="101"/>
      <c r="C32" s="48"/>
      <c r="D32" s="48"/>
      <c r="E32" s="48"/>
      <c r="F32" s="48">
        <v>3959</v>
      </c>
      <c r="G32" s="48">
        <v>4940</v>
      </c>
      <c r="H32" s="48"/>
      <c r="I32" s="48"/>
      <c r="J32" s="48"/>
      <c r="K32" s="48"/>
      <c r="L32" s="48"/>
      <c r="M32" s="43">
        <v>13498</v>
      </c>
      <c r="N32" s="43">
        <v>9289</v>
      </c>
      <c r="O32" s="44">
        <f>ROUND(N32/M32*100,1)</f>
        <v>68.8</v>
      </c>
    </row>
    <row r="33" spans="1:16" s="41" customFormat="1" ht="35.25" hidden="1" customHeight="1" x14ac:dyDescent="0.2">
      <c r="A33" s="96"/>
      <c r="B33" s="106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3"/>
      <c r="N33" s="43"/>
      <c r="O33" s="44" t="e">
        <f t="shared" ref="O33:O34" si="1">ROUND(N33/M33*100,1)</f>
        <v>#DIV/0!</v>
      </c>
    </row>
    <row r="34" spans="1:16" s="41" customFormat="1" ht="23.25" hidden="1" customHeight="1" x14ac:dyDescent="0.2">
      <c r="A34" s="96"/>
      <c r="B34" s="106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3"/>
      <c r="N34" s="43"/>
      <c r="O34" s="44" t="e">
        <f t="shared" si="1"/>
        <v>#DIV/0!</v>
      </c>
    </row>
    <row r="35" spans="1:16" s="41" customFormat="1" ht="25.5" customHeight="1" x14ac:dyDescent="0.2">
      <c r="A35" s="96" t="s">
        <v>104</v>
      </c>
      <c r="B35" s="125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3">
        <v>0</v>
      </c>
      <c r="N35" s="43">
        <v>0</v>
      </c>
      <c r="O35" s="44">
        <v>0</v>
      </c>
    </row>
    <row r="36" spans="1:16" s="41" customFormat="1" ht="34.5" customHeight="1" x14ac:dyDescent="0.2">
      <c r="A36" s="101" t="s">
        <v>30</v>
      </c>
      <c r="B36" s="101"/>
      <c r="C36" s="48">
        <v>4315</v>
      </c>
      <c r="D36" s="48"/>
      <c r="E36" s="48"/>
      <c r="F36" s="48">
        <v>11840</v>
      </c>
      <c r="G36" s="48">
        <v>10171</v>
      </c>
      <c r="H36" s="48"/>
      <c r="I36" s="48"/>
      <c r="J36" s="48"/>
      <c r="K36" s="48"/>
      <c r="L36" s="48"/>
      <c r="M36" s="43">
        <v>16372</v>
      </c>
      <c r="N36" s="43">
        <v>10249</v>
      </c>
      <c r="O36" s="44">
        <f t="shared" ref="O36:O84" si="2">ROUND(N36/M36*100,1)</f>
        <v>62.6</v>
      </c>
    </row>
    <row r="37" spans="1:16" s="41" customFormat="1" ht="33.75" customHeight="1" x14ac:dyDescent="0.2">
      <c r="A37" s="102" t="s">
        <v>31</v>
      </c>
      <c r="B37" s="102"/>
      <c r="C37" s="42">
        <v>4795</v>
      </c>
      <c r="D37" s="42"/>
      <c r="E37" s="42"/>
      <c r="F37" s="42">
        <v>6966</v>
      </c>
      <c r="G37" s="42">
        <v>9918</v>
      </c>
      <c r="H37" s="42"/>
      <c r="I37" s="42"/>
      <c r="J37" s="42"/>
      <c r="K37" s="42"/>
      <c r="L37" s="42"/>
      <c r="M37" s="39">
        <f>SUM(M38:M39)</f>
        <v>26985</v>
      </c>
      <c r="N37" s="39">
        <f>SUM(N38:N39)</f>
        <v>18242</v>
      </c>
      <c r="O37" s="40">
        <f t="shared" si="2"/>
        <v>67.599999999999994</v>
      </c>
    </row>
    <row r="38" spans="1:16" s="41" customFormat="1" ht="27" hidden="1" customHeight="1" x14ac:dyDescent="0.2">
      <c r="A38" s="126" t="s">
        <v>105</v>
      </c>
      <c r="B38" s="126"/>
      <c r="C38" s="48">
        <v>2941</v>
      </c>
      <c r="D38" s="53"/>
      <c r="E38" s="53"/>
      <c r="F38" s="48">
        <v>5302</v>
      </c>
      <c r="G38" s="48">
        <v>7751</v>
      </c>
      <c r="H38" s="48"/>
      <c r="I38" s="48"/>
      <c r="J38" s="48"/>
      <c r="K38" s="48"/>
      <c r="L38" s="48"/>
      <c r="M38" s="43">
        <v>0</v>
      </c>
      <c r="N38" s="43">
        <v>0</v>
      </c>
      <c r="O38" s="44" t="e">
        <f t="shared" si="2"/>
        <v>#DIV/0!</v>
      </c>
    </row>
    <row r="39" spans="1:16" s="41" customFormat="1" ht="54.75" customHeight="1" x14ac:dyDescent="0.2">
      <c r="A39" s="101" t="s">
        <v>32</v>
      </c>
      <c r="B39" s="101"/>
      <c r="C39" s="48"/>
      <c r="D39" s="53"/>
      <c r="E39" s="53"/>
      <c r="F39" s="48"/>
      <c r="G39" s="48"/>
      <c r="H39" s="48"/>
      <c r="I39" s="48"/>
      <c r="J39" s="48"/>
      <c r="K39" s="48"/>
      <c r="L39" s="48"/>
      <c r="M39" s="43">
        <v>26985</v>
      </c>
      <c r="N39" s="43">
        <v>18242</v>
      </c>
      <c r="O39" s="44">
        <f t="shared" si="2"/>
        <v>67.599999999999994</v>
      </c>
    </row>
    <row r="40" spans="1:16" s="41" customFormat="1" ht="26.25" customHeight="1" x14ac:dyDescent="0.2">
      <c r="A40" s="110" t="s">
        <v>33</v>
      </c>
      <c r="B40" s="111"/>
      <c r="C40" s="42">
        <v>1073</v>
      </c>
      <c r="D40" s="42"/>
      <c r="E40" s="42"/>
      <c r="F40" s="42">
        <v>4600</v>
      </c>
      <c r="G40" s="42">
        <v>5514</v>
      </c>
      <c r="H40" s="42"/>
      <c r="I40" s="42"/>
      <c r="J40" s="42"/>
      <c r="K40" s="42"/>
      <c r="L40" s="42"/>
      <c r="M40" s="39">
        <f>SUM(M41:M45)</f>
        <v>142381</v>
      </c>
      <c r="N40" s="39">
        <f>N41+N42+N43+N44+N45</f>
        <v>55421</v>
      </c>
      <c r="O40" s="40">
        <f t="shared" si="2"/>
        <v>38.9</v>
      </c>
    </row>
    <row r="41" spans="1:16" s="41" customFormat="1" ht="25.5" customHeight="1" x14ac:dyDescent="0.2">
      <c r="A41" s="96" t="s">
        <v>93</v>
      </c>
      <c r="B41" s="106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3">
        <v>601</v>
      </c>
      <c r="N41" s="43">
        <v>493</v>
      </c>
      <c r="O41" s="44">
        <f t="shared" si="2"/>
        <v>82</v>
      </c>
      <c r="P41" s="52"/>
    </row>
    <row r="42" spans="1:16" s="41" customFormat="1" ht="27.75" hidden="1" customHeight="1" x14ac:dyDescent="0.2">
      <c r="A42" s="96"/>
      <c r="B42" s="114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3"/>
      <c r="N42" s="43"/>
      <c r="O42" s="44"/>
      <c r="P42" s="52"/>
    </row>
    <row r="43" spans="1:16" s="41" customFormat="1" ht="22.5" customHeight="1" x14ac:dyDescent="0.2">
      <c r="A43" s="101" t="s">
        <v>34</v>
      </c>
      <c r="B43" s="101"/>
      <c r="C43" s="48"/>
      <c r="D43" s="42"/>
      <c r="E43" s="42"/>
      <c r="F43" s="48"/>
      <c r="G43" s="48"/>
      <c r="H43" s="48"/>
      <c r="I43" s="48"/>
      <c r="J43" s="48"/>
      <c r="K43" s="48"/>
      <c r="L43" s="48"/>
      <c r="M43" s="43">
        <v>32678</v>
      </c>
      <c r="N43" s="43">
        <v>18939</v>
      </c>
      <c r="O43" s="44">
        <f t="shared" si="2"/>
        <v>58</v>
      </c>
    </row>
    <row r="44" spans="1:16" s="41" customFormat="1" ht="25.5" customHeight="1" x14ac:dyDescent="0.2">
      <c r="A44" s="96" t="s">
        <v>106</v>
      </c>
      <c r="B44" s="114"/>
      <c r="C44" s="48"/>
      <c r="D44" s="42"/>
      <c r="E44" s="42"/>
      <c r="F44" s="48"/>
      <c r="G44" s="48"/>
      <c r="H44" s="48"/>
      <c r="I44" s="48"/>
      <c r="J44" s="48"/>
      <c r="K44" s="48"/>
      <c r="L44" s="48"/>
      <c r="M44" s="43">
        <v>107486</v>
      </c>
      <c r="N44" s="43">
        <v>35989</v>
      </c>
      <c r="O44" s="44">
        <f t="shared" si="2"/>
        <v>33.5</v>
      </c>
    </row>
    <row r="45" spans="1:16" s="41" customFormat="1" ht="36.75" customHeight="1" x14ac:dyDescent="0.2">
      <c r="A45" s="101" t="s">
        <v>35</v>
      </c>
      <c r="B45" s="101"/>
      <c r="C45" s="48">
        <v>250</v>
      </c>
      <c r="D45" s="48"/>
      <c r="E45" s="48"/>
      <c r="F45" s="48">
        <v>2377</v>
      </c>
      <c r="G45" s="48">
        <v>2607</v>
      </c>
      <c r="H45" s="48"/>
      <c r="I45" s="48"/>
      <c r="J45" s="48"/>
      <c r="K45" s="48"/>
      <c r="L45" s="48"/>
      <c r="M45" s="43">
        <v>1616</v>
      </c>
      <c r="N45" s="43">
        <v>0</v>
      </c>
      <c r="O45" s="44">
        <f t="shared" si="2"/>
        <v>0</v>
      </c>
    </row>
    <row r="46" spans="1:16" s="41" customFormat="1" ht="25.5" customHeight="1" x14ac:dyDescent="0.2">
      <c r="A46" s="102" t="s">
        <v>36</v>
      </c>
      <c r="B46" s="102"/>
      <c r="C46" s="42">
        <v>100232</v>
      </c>
      <c r="D46" s="42"/>
      <c r="E46" s="42"/>
      <c r="F46" s="42">
        <v>151189</v>
      </c>
      <c r="G46" s="42">
        <v>223556</v>
      </c>
      <c r="H46" s="42"/>
      <c r="I46" s="42"/>
      <c r="J46" s="42"/>
      <c r="K46" s="42"/>
      <c r="L46" s="42"/>
      <c r="M46" s="39">
        <f>SUM(M47:M50)</f>
        <v>354566</v>
      </c>
      <c r="N46" s="39">
        <f>SUM(N47:N50)</f>
        <v>215939</v>
      </c>
      <c r="O46" s="40">
        <f t="shared" si="2"/>
        <v>60.9</v>
      </c>
      <c r="P46" s="52"/>
    </row>
    <row r="47" spans="1:16" s="41" customFormat="1" ht="23.25" customHeight="1" x14ac:dyDescent="0.2">
      <c r="A47" s="96" t="s">
        <v>37</v>
      </c>
      <c r="B47" s="114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3">
        <v>141634</v>
      </c>
      <c r="N47" s="43">
        <v>85439</v>
      </c>
      <c r="O47" s="44">
        <f t="shared" si="2"/>
        <v>60.3</v>
      </c>
      <c r="P47" s="52"/>
    </row>
    <row r="48" spans="1:16" s="41" customFormat="1" ht="24.75" customHeight="1" x14ac:dyDescent="0.2">
      <c r="A48" s="101" t="s">
        <v>38</v>
      </c>
      <c r="B48" s="101"/>
      <c r="C48" s="48">
        <v>72141</v>
      </c>
      <c r="D48" s="42"/>
      <c r="E48" s="42"/>
      <c r="F48" s="48">
        <v>101846</v>
      </c>
      <c r="G48" s="48">
        <v>148299</v>
      </c>
      <c r="H48" s="48"/>
      <c r="I48" s="48"/>
      <c r="J48" s="48"/>
      <c r="K48" s="48"/>
      <c r="L48" s="48"/>
      <c r="M48" s="43">
        <v>156679</v>
      </c>
      <c r="N48" s="43">
        <v>94559</v>
      </c>
      <c r="O48" s="44">
        <f t="shared" si="2"/>
        <v>60.4</v>
      </c>
    </row>
    <row r="49" spans="1:16" s="41" customFormat="1" ht="25.5" customHeight="1" x14ac:dyDescent="0.2">
      <c r="A49" s="101" t="s">
        <v>39</v>
      </c>
      <c r="B49" s="101"/>
      <c r="C49" s="48"/>
      <c r="D49" s="42"/>
      <c r="E49" s="42"/>
      <c r="F49" s="48"/>
      <c r="G49" s="48"/>
      <c r="H49" s="48"/>
      <c r="I49" s="48"/>
      <c r="J49" s="48"/>
      <c r="K49" s="48"/>
      <c r="L49" s="48"/>
      <c r="M49" s="43">
        <v>43689</v>
      </c>
      <c r="N49" s="43">
        <v>27247</v>
      </c>
      <c r="O49" s="44">
        <f t="shared" si="2"/>
        <v>62.4</v>
      </c>
    </row>
    <row r="50" spans="1:16" s="41" customFormat="1" ht="36.75" customHeight="1" x14ac:dyDescent="0.2">
      <c r="A50" s="101" t="s">
        <v>40</v>
      </c>
      <c r="B50" s="101"/>
      <c r="C50" s="48">
        <v>1667</v>
      </c>
      <c r="D50" s="48"/>
      <c r="E50" s="48"/>
      <c r="F50" s="48">
        <v>33490</v>
      </c>
      <c r="G50" s="48">
        <v>46497</v>
      </c>
      <c r="H50" s="48"/>
      <c r="I50" s="48"/>
      <c r="J50" s="48"/>
      <c r="K50" s="48"/>
      <c r="L50" s="48"/>
      <c r="M50" s="43">
        <v>12564</v>
      </c>
      <c r="N50" s="43">
        <v>8694</v>
      </c>
      <c r="O50" s="44">
        <f t="shared" si="2"/>
        <v>69.2</v>
      </c>
    </row>
    <row r="51" spans="1:16" s="41" customFormat="1" ht="24.75" customHeight="1" x14ac:dyDescent="0.2">
      <c r="A51" s="112" t="s">
        <v>85</v>
      </c>
      <c r="B51" s="112"/>
      <c r="C51" s="48"/>
      <c r="D51" s="48"/>
      <c r="E51" s="48"/>
      <c r="F51" s="42">
        <v>169462</v>
      </c>
      <c r="G51" s="42">
        <v>219007</v>
      </c>
      <c r="H51" s="42"/>
      <c r="I51" s="42"/>
      <c r="J51" s="42"/>
      <c r="K51" s="42"/>
      <c r="L51" s="42"/>
      <c r="M51" s="39">
        <f>SUM(M52)</f>
        <v>35964</v>
      </c>
      <c r="N51" s="39">
        <f>N52+N53</f>
        <v>34904</v>
      </c>
      <c r="O51" s="40">
        <f>O52+O53</f>
        <v>97.1</v>
      </c>
    </row>
    <row r="52" spans="1:16" s="41" customFormat="1" ht="38.25" customHeight="1" x14ac:dyDescent="0.2">
      <c r="A52" s="113" t="s">
        <v>86</v>
      </c>
      <c r="B52" s="113"/>
      <c r="C52" s="48"/>
      <c r="D52" s="48"/>
      <c r="E52" s="48"/>
      <c r="F52" s="48">
        <v>40311</v>
      </c>
      <c r="G52" s="48">
        <v>54031</v>
      </c>
      <c r="H52" s="48"/>
      <c r="I52" s="48"/>
      <c r="J52" s="48"/>
      <c r="K52" s="48"/>
      <c r="L52" s="48"/>
      <c r="M52" s="43">
        <v>35964</v>
      </c>
      <c r="N52" s="43">
        <v>34904</v>
      </c>
      <c r="O52" s="44">
        <f>ROUND(N52/M52*100,1)</f>
        <v>97.1</v>
      </c>
    </row>
    <row r="53" spans="1:16" s="41" customFormat="1" ht="0.75" hidden="1" customHeight="1" x14ac:dyDescent="0.2">
      <c r="A53" s="101" t="s">
        <v>87</v>
      </c>
      <c r="B53" s="101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3">
        <v>0</v>
      </c>
      <c r="N53" s="43">
        <v>0</v>
      </c>
      <c r="O53" s="44">
        <v>0</v>
      </c>
    </row>
    <row r="54" spans="1:16" s="41" customFormat="1" ht="24.75" customHeight="1" x14ac:dyDescent="0.2">
      <c r="A54" s="112" t="s">
        <v>41</v>
      </c>
      <c r="B54" s="112"/>
      <c r="C54" s="48"/>
      <c r="D54" s="48"/>
      <c r="E54" s="48"/>
      <c r="F54" s="42">
        <v>169462</v>
      </c>
      <c r="G54" s="42">
        <v>219007</v>
      </c>
      <c r="H54" s="42"/>
      <c r="I54" s="42"/>
      <c r="J54" s="42"/>
      <c r="K54" s="42"/>
      <c r="L54" s="42"/>
      <c r="M54" s="39">
        <f>SUM(M55:M58)</f>
        <v>1012219</v>
      </c>
      <c r="N54" s="39">
        <f>SUM(N55:N58)</f>
        <v>701106</v>
      </c>
      <c r="O54" s="40">
        <f>ROUND(N54/M54*100,1)</f>
        <v>69.3</v>
      </c>
    </row>
    <row r="55" spans="1:16" s="41" customFormat="1" ht="23.25" customHeight="1" x14ac:dyDescent="0.2">
      <c r="A55" s="113" t="s">
        <v>42</v>
      </c>
      <c r="B55" s="113"/>
      <c r="C55" s="48"/>
      <c r="D55" s="48"/>
      <c r="E55" s="48"/>
      <c r="F55" s="48">
        <v>40311</v>
      </c>
      <c r="G55" s="48">
        <v>54031</v>
      </c>
      <c r="H55" s="48"/>
      <c r="I55" s="48"/>
      <c r="J55" s="48"/>
      <c r="K55" s="48"/>
      <c r="L55" s="48"/>
      <c r="M55" s="43">
        <v>380903</v>
      </c>
      <c r="N55" s="43">
        <v>247206</v>
      </c>
      <c r="O55" s="44">
        <f t="shared" si="2"/>
        <v>64.900000000000006</v>
      </c>
      <c r="P55" s="52"/>
    </row>
    <row r="56" spans="1:16" s="41" customFormat="1" ht="25.5" customHeight="1" x14ac:dyDescent="0.2">
      <c r="A56" s="101" t="s">
        <v>43</v>
      </c>
      <c r="B56" s="101"/>
      <c r="C56" s="48">
        <v>64559</v>
      </c>
      <c r="D56" s="48"/>
      <c r="E56" s="48"/>
      <c r="F56" s="48">
        <v>115598</v>
      </c>
      <c r="G56" s="48">
        <v>146300</v>
      </c>
      <c r="H56" s="48"/>
      <c r="I56" s="48"/>
      <c r="J56" s="48"/>
      <c r="K56" s="48"/>
      <c r="L56" s="48"/>
      <c r="M56" s="43">
        <v>555446</v>
      </c>
      <c r="N56" s="43">
        <v>398190</v>
      </c>
      <c r="O56" s="44">
        <f t="shared" si="2"/>
        <v>71.7</v>
      </c>
    </row>
    <row r="57" spans="1:16" s="41" customFormat="1" ht="24.75" customHeight="1" x14ac:dyDescent="0.2">
      <c r="A57" s="101" t="s">
        <v>44</v>
      </c>
      <c r="B57" s="101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3">
        <v>28508</v>
      </c>
      <c r="N57" s="43">
        <v>23593</v>
      </c>
      <c r="O57" s="44">
        <f t="shared" si="2"/>
        <v>82.8</v>
      </c>
    </row>
    <row r="58" spans="1:16" s="41" customFormat="1" ht="24.75" customHeight="1" x14ac:dyDescent="0.2">
      <c r="A58" s="101" t="s">
        <v>45</v>
      </c>
      <c r="B58" s="101"/>
      <c r="C58" s="48">
        <v>3672</v>
      </c>
      <c r="D58" s="48"/>
      <c r="E58" s="48"/>
      <c r="F58" s="48">
        <v>10975</v>
      </c>
      <c r="G58" s="48">
        <v>15372</v>
      </c>
      <c r="H58" s="48"/>
      <c r="I58" s="48"/>
      <c r="J58" s="48"/>
      <c r="K58" s="48"/>
      <c r="L58" s="48"/>
      <c r="M58" s="43">
        <v>47362</v>
      </c>
      <c r="N58" s="43">
        <v>32117</v>
      </c>
      <c r="O58" s="44">
        <f t="shared" si="2"/>
        <v>67.8</v>
      </c>
    </row>
    <row r="59" spans="1:16" s="41" customFormat="1" ht="25.5" customHeight="1" x14ac:dyDescent="0.2">
      <c r="A59" s="102" t="s">
        <v>46</v>
      </c>
      <c r="B59" s="102"/>
      <c r="C59" s="42">
        <v>12655</v>
      </c>
      <c r="D59" s="42"/>
      <c r="E59" s="42"/>
      <c r="F59" s="42">
        <v>30593</v>
      </c>
      <c r="G59" s="42">
        <v>37456</v>
      </c>
      <c r="H59" s="42"/>
      <c r="I59" s="42"/>
      <c r="J59" s="42"/>
      <c r="K59" s="42"/>
      <c r="L59" s="42"/>
      <c r="M59" s="39">
        <f>SUM(M60:M61)</f>
        <v>63408</v>
      </c>
      <c r="N59" s="39">
        <f>SUM(N60:N61)</f>
        <v>44139</v>
      </c>
      <c r="O59" s="40">
        <f t="shared" si="2"/>
        <v>69.599999999999994</v>
      </c>
    </row>
    <row r="60" spans="1:16" s="41" customFormat="1" ht="22.5" customHeight="1" x14ac:dyDescent="0.2">
      <c r="A60" s="101" t="s">
        <v>47</v>
      </c>
      <c r="B60" s="101"/>
      <c r="C60" s="48">
        <v>12499</v>
      </c>
      <c r="D60" s="42"/>
      <c r="E60" s="42"/>
      <c r="F60" s="48">
        <v>30219</v>
      </c>
      <c r="G60" s="48">
        <v>36940</v>
      </c>
      <c r="H60" s="48"/>
      <c r="I60" s="48"/>
      <c r="J60" s="48"/>
      <c r="K60" s="48"/>
      <c r="L60" s="48"/>
      <c r="M60" s="43">
        <v>61056</v>
      </c>
      <c r="N60" s="43">
        <v>42510</v>
      </c>
      <c r="O60" s="44">
        <f t="shared" si="2"/>
        <v>69.599999999999994</v>
      </c>
      <c r="P60" s="52"/>
    </row>
    <row r="61" spans="1:16" s="41" customFormat="1" ht="35.25" customHeight="1" x14ac:dyDescent="0.2">
      <c r="A61" s="101" t="s">
        <v>48</v>
      </c>
      <c r="B61" s="101"/>
      <c r="C61" s="48">
        <v>156</v>
      </c>
      <c r="D61" s="42"/>
      <c r="E61" s="42"/>
      <c r="F61" s="48">
        <v>374</v>
      </c>
      <c r="G61" s="48">
        <v>516</v>
      </c>
      <c r="H61" s="48"/>
      <c r="I61" s="48"/>
      <c r="J61" s="48"/>
      <c r="K61" s="48"/>
      <c r="L61" s="48"/>
      <c r="M61" s="43">
        <v>2352</v>
      </c>
      <c r="N61" s="43">
        <v>1629</v>
      </c>
      <c r="O61" s="44">
        <f t="shared" si="2"/>
        <v>69.3</v>
      </c>
    </row>
    <row r="62" spans="1:16" s="41" customFormat="1" ht="27.75" customHeight="1" x14ac:dyDescent="0.2">
      <c r="A62" s="102" t="s">
        <v>49</v>
      </c>
      <c r="B62" s="102"/>
      <c r="C62" s="42">
        <v>32192</v>
      </c>
      <c r="D62" s="48"/>
      <c r="E62" s="48"/>
      <c r="F62" s="42">
        <v>65404</v>
      </c>
      <c r="G62" s="42">
        <v>103793</v>
      </c>
      <c r="H62" s="42"/>
      <c r="I62" s="42"/>
      <c r="J62" s="42"/>
      <c r="K62" s="42"/>
      <c r="L62" s="42"/>
      <c r="M62" s="39">
        <f>SUM(M66:M69)</f>
        <v>45</v>
      </c>
      <c r="N62" s="39">
        <f>SUM(N63:N69)</f>
        <v>45</v>
      </c>
      <c r="O62" s="40">
        <f t="shared" si="2"/>
        <v>100</v>
      </c>
    </row>
    <row r="63" spans="1:16" s="41" customFormat="1" ht="22.5" hidden="1" customHeight="1" x14ac:dyDescent="0.2">
      <c r="A63" s="101" t="s">
        <v>50</v>
      </c>
      <c r="B63" s="101"/>
      <c r="C63" s="48">
        <v>29886</v>
      </c>
      <c r="D63" s="48"/>
      <c r="E63" s="48"/>
      <c r="F63" s="48">
        <v>59952</v>
      </c>
      <c r="G63" s="48">
        <v>91878</v>
      </c>
      <c r="H63" s="48"/>
      <c r="I63" s="48"/>
      <c r="J63" s="48"/>
      <c r="K63" s="48"/>
      <c r="L63" s="48"/>
      <c r="M63" s="43">
        <v>0</v>
      </c>
      <c r="N63" s="43">
        <v>0</v>
      </c>
      <c r="O63" s="44" t="e">
        <f t="shared" si="2"/>
        <v>#DIV/0!</v>
      </c>
    </row>
    <row r="64" spans="1:16" s="41" customFormat="1" ht="22.5" hidden="1" customHeight="1" x14ac:dyDescent="0.2">
      <c r="A64" s="96" t="s">
        <v>88</v>
      </c>
      <c r="B64" s="106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3">
        <v>0</v>
      </c>
      <c r="N64" s="43">
        <v>0</v>
      </c>
      <c r="O64" s="44" t="e">
        <f t="shared" si="2"/>
        <v>#DIV/0!</v>
      </c>
    </row>
    <row r="65" spans="1:16" s="41" customFormat="1" ht="23.25" hidden="1" customHeight="1" x14ac:dyDescent="0.2">
      <c r="A65" s="101" t="s">
        <v>51</v>
      </c>
      <c r="B65" s="101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3">
        <v>0</v>
      </c>
      <c r="N65" s="43">
        <v>0</v>
      </c>
      <c r="O65" s="44" t="e">
        <f t="shared" si="2"/>
        <v>#DIV/0!</v>
      </c>
    </row>
    <row r="66" spans="1:16" s="41" customFormat="1" ht="23.25" hidden="1" customHeight="1" x14ac:dyDescent="0.2">
      <c r="A66" s="96" t="s">
        <v>50</v>
      </c>
      <c r="B66" s="106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3"/>
      <c r="N66" s="43">
        <v>0</v>
      </c>
      <c r="O66" s="44" t="e">
        <f t="shared" si="2"/>
        <v>#DIV/0!</v>
      </c>
      <c r="P66" s="52"/>
    </row>
    <row r="67" spans="1:16" s="41" customFormat="1" ht="23.25" hidden="1" customHeight="1" x14ac:dyDescent="0.2">
      <c r="A67" s="96" t="s">
        <v>88</v>
      </c>
      <c r="B67" s="106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3"/>
      <c r="N67" s="43">
        <v>0</v>
      </c>
      <c r="O67" s="44" t="e">
        <f t="shared" si="2"/>
        <v>#DIV/0!</v>
      </c>
    </row>
    <row r="68" spans="1:16" s="41" customFormat="1" ht="23.25" hidden="1" customHeight="1" x14ac:dyDescent="0.2">
      <c r="A68" s="96" t="s">
        <v>51</v>
      </c>
      <c r="B68" s="106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3"/>
      <c r="N68" s="43">
        <v>0</v>
      </c>
      <c r="O68" s="44" t="e">
        <f t="shared" si="2"/>
        <v>#DIV/0!</v>
      </c>
    </row>
    <row r="69" spans="1:16" s="41" customFormat="1" ht="30.75" customHeight="1" x14ac:dyDescent="0.2">
      <c r="A69" s="101" t="s">
        <v>52</v>
      </c>
      <c r="B69" s="101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3">
        <v>45</v>
      </c>
      <c r="N69" s="43">
        <v>45</v>
      </c>
      <c r="O69" s="44">
        <f t="shared" si="2"/>
        <v>100</v>
      </c>
    </row>
    <row r="70" spans="1:16" s="41" customFormat="1" ht="24" customHeight="1" x14ac:dyDescent="0.2">
      <c r="A70" s="102" t="s">
        <v>53</v>
      </c>
      <c r="B70" s="102"/>
      <c r="C70" s="42">
        <v>49470</v>
      </c>
      <c r="D70" s="42"/>
      <c r="E70" s="42"/>
      <c r="F70" s="42">
        <v>109266</v>
      </c>
      <c r="G70" s="42">
        <v>160857</v>
      </c>
      <c r="H70" s="42"/>
      <c r="I70" s="42"/>
      <c r="J70" s="42"/>
      <c r="K70" s="42"/>
      <c r="L70" s="42"/>
      <c r="M70" s="39">
        <f>SUM(M71:M75)</f>
        <v>598774</v>
      </c>
      <c r="N70" s="39">
        <f>SUM(N71:N75)</f>
        <v>409554</v>
      </c>
      <c r="O70" s="40">
        <f t="shared" si="2"/>
        <v>68.400000000000006</v>
      </c>
    </row>
    <row r="71" spans="1:16" s="41" customFormat="1" ht="24" customHeight="1" x14ac:dyDescent="0.2">
      <c r="A71" s="101" t="s">
        <v>54</v>
      </c>
      <c r="B71" s="101"/>
      <c r="C71" s="48"/>
      <c r="D71" s="48"/>
      <c r="E71" s="48"/>
      <c r="F71" s="48">
        <v>193</v>
      </c>
      <c r="G71" s="48">
        <v>289</v>
      </c>
      <c r="H71" s="48"/>
      <c r="I71" s="48"/>
      <c r="J71" s="48"/>
      <c r="K71" s="48"/>
      <c r="L71" s="48"/>
      <c r="M71" s="43">
        <v>817</v>
      </c>
      <c r="N71" s="43">
        <v>612</v>
      </c>
      <c r="O71" s="44">
        <f t="shared" si="2"/>
        <v>74.900000000000006</v>
      </c>
    </row>
    <row r="72" spans="1:16" s="41" customFormat="1" ht="27.75" customHeight="1" x14ac:dyDescent="0.2">
      <c r="A72" s="101" t="s">
        <v>55</v>
      </c>
      <c r="B72" s="101"/>
      <c r="C72" s="48">
        <v>8885</v>
      </c>
      <c r="D72" s="48"/>
      <c r="E72" s="48"/>
      <c r="F72" s="48">
        <v>19570</v>
      </c>
      <c r="G72" s="48">
        <v>28891</v>
      </c>
      <c r="H72" s="48"/>
      <c r="I72" s="48"/>
      <c r="J72" s="48"/>
      <c r="K72" s="48"/>
      <c r="L72" s="48"/>
      <c r="M72" s="43">
        <v>53177</v>
      </c>
      <c r="N72" s="43">
        <v>38609</v>
      </c>
      <c r="O72" s="44">
        <f t="shared" si="2"/>
        <v>72.599999999999994</v>
      </c>
    </row>
    <row r="73" spans="1:16" s="41" customFormat="1" ht="24" customHeight="1" x14ac:dyDescent="0.2">
      <c r="A73" s="101" t="s">
        <v>56</v>
      </c>
      <c r="B73" s="101"/>
      <c r="C73" s="48">
        <v>30681</v>
      </c>
      <c r="D73" s="48"/>
      <c r="E73" s="48"/>
      <c r="F73" s="48">
        <v>61374</v>
      </c>
      <c r="G73" s="48">
        <v>88781</v>
      </c>
      <c r="H73" s="48"/>
      <c r="I73" s="48"/>
      <c r="J73" s="48"/>
      <c r="K73" s="48"/>
      <c r="L73" s="48"/>
      <c r="M73" s="43">
        <v>488725</v>
      </c>
      <c r="N73" s="43">
        <v>334497</v>
      </c>
      <c r="O73" s="44">
        <f t="shared" si="2"/>
        <v>68.400000000000006</v>
      </c>
    </row>
    <row r="74" spans="1:16" s="41" customFormat="1" ht="22.5" customHeight="1" x14ac:dyDescent="0.2">
      <c r="A74" s="101" t="s">
        <v>57</v>
      </c>
      <c r="B74" s="101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3">
        <v>21088</v>
      </c>
      <c r="N74" s="43">
        <v>10725</v>
      </c>
      <c r="O74" s="44">
        <f t="shared" si="2"/>
        <v>50.9</v>
      </c>
    </row>
    <row r="75" spans="1:16" s="41" customFormat="1" ht="33.75" customHeight="1" x14ac:dyDescent="0.2">
      <c r="A75" s="101" t="s">
        <v>58</v>
      </c>
      <c r="B75" s="101"/>
      <c r="C75" s="48">
        <v>3537</v>
      </c>
      <c r="D75" s="48"/>
      <c r="E75" s="48"/>
      <c r="F75" s="48">
        <v>17437</v>
      </c>
      <c r="G75" s="48">
        <v>27879</v>
      </c>
      <c r="H75" s="48"/>
      <c r="I75" s="48"/>
      <c r="J75" s="48"/>
      <c r="K75" s="48"/>
      <c r="L75" s="48"/>
      <c r="M75" s="43">
        <v>34967</v>
      </c>
      <c r="N75" s="43">
        <v>25111</v>
      </c>
      <c r="O75" s="44">
        <f t="shared" si="2"/>
        <v>71.8</v>
      </c>
    </row>
    <row r="76" spans="1:16" s="41" customFormat="1" ht="27.75" customHeight="1" x14ac:dyDescent="0.2">
      <c r="A76" s="110" t="s">
        <v>59</v>
      </c>
      <c r="B76" s="111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39">
        <f>SUM(M77:M79)</f>
        <v>22847</v>
      </c>
      <c r="N76" s="39">
        <f>SUM(N77:N79)</f>
        <v>15735</v>
      </c>
      <c r="O76" s="40">
        <f t="shared" si="2"/>
        <v>68.900000000000006</v>
      </c>
      <c r="P76" s="52"/>
    </row>
    <row r="77" spans="1:16" s="41" customFormat="1" ht="25.5" customHeight="1" x14ac:dyDescent="0.2">
      <c r="A77" s="96" t="s">
        <v>60</v>
      </c>
      <c r="B77" s="114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3">
        <v>14173</v>
      </c>
      <c r="N77" s="43">
        <v>9833</v>
      </c>
      <c r="O77" s="44">
        <f t="shared" si="2"/>
        <v>69.400000000000006</v>
      </c>
    </row>
    <row r="78" spans="1:16" s="41" customFormat="1" ht="24" hidden="1" customHeight="1" x14ac:dyDescent="0.2">
      <c r="A78" s="96" t="s">
        <v>91</v>
      </c>
      <c r="B78" s="106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3"/>
      <c r="N78" s="43"/>
      <c r="O78" s="44" t="e">
        <f t="shared" si="2"/>
        <v>#DIV/0!</v>
      </c>
    </row>
    <row r="79" spans="1:16" s="41" customFormat="1" ht="36" customHeight="1" x14ac:dyDescent="0.2">
      <c r="A79" s="96" t="s">
        <v>61</v>
      </c>
      <c r="B79" s="114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3">
        <v>8674</v>
      </c>
      <c r="N79" s="43">
        <v>5902</v>
      </c>
      <c r="O79" s="44">
        <f t="shared" si="2"/>
        <v>68</v>
      </c>
    </row>
    <row r="80" spans="1:16" s="41" customFormat="1" ht="28.5" customHeight="1" x14ac:dyDescent="0.2">
      <c r="A80" s="110" t="s">
        <v>89</v>
      </c>
      <c r="B80" s="111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39">
        <f>M81</f>
        <v>1078</v>
      </c>
      <c r="N80" s="39">
        <f>N81</f>
        <v>775</v>
      </c>
      <c r="O80" s="44">
        <f t="shared" si="2"/>
        <v>71.900000000000006</v>
      </c>
    </row>
    <row r="81" spans="1:16" s="41" customFormat="1" ht="24.75" customHeight="1" x14ac:dyDescent="0.2">
      <c r="A81" s="96" t="s">
        <v>90</v>
      </c>
      <c r="B81" s="114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3">
        <v>1078</v>
      </c>
      <c r="N81" s="43">
        <v>775</v>
      </c>
      <c r="O81" s="44">
        <f t="shared" si="2"/>
        <v>71.900000000000006</v>
      </c>
    </row>
    <row r="82" spans="1:16" s="41" customFormat="1" ht="33" hidden="1" customHeight="1" x14ac:dyDescent="0.2">
      <c r="A82" s="110" t="s">
        <v>62</v>
      </c>
      <c r="B82" s="11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39">
        <f>SUM(M83)</f>
        <v>0</v>
      </c>
      <c r="N82" s="39">
        <f>SUM(N83)</f>
        <v>0</v>
      </c>
      <c r="O82" s="40" t="e">
        <f t="shared" si="2"/>
        <v>#DIV/0!</v>
      </c>
    </row>
    <row r="83" spans="1:16" s="41" customFormat="1" ht="37.5" hidden="1" customHeight="1" x14ac:dyDescent="0.2">
      <c r="A83" s="96" t="s">
        <v>63</v>
      </c>
      <c r="B83" s="114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3">
        <v>0</v>
      </c>
      <c r="N83" s="43">
        <v>0</v>
      </c>
      <c r="O83" s="44" t="e">
        <f t="shared" si="2"/>
        <v>#DIV/0!</v>
      </c>
    </row>
    <row r="84" spans="1:16" s="41" customFormat="1" ht="18.75" customHeight="1" x14ac:dyDescent="0.2">
      <c r="A84" s="102" t="s">
        <v>64</v>
      </c>
      <c r="B84" s="102"/>
      <c r="C84" s="42">
        <v>299813</v>
      </c>
      <c r="D84" s="48"/>
      <c r="E84" s="48"/>
      <c r="F84" s="42">
        <v>564725</v>
      </c>
      <c r="G84" s="42">
        <v>790722</v>
      </c>
      <c r="H84" s="42"/>
      <c r="I84" s="42"/>
      <c r="J84" s="42"/>
      <c r="K84" s="42"/>
      <c r="L84" s="42"/>
      <c r="M84" s="54">
        <f>M27+M37+M40+M46+M54+M59+M62+M70+M76+M82+M51+M80</f>
        <v>2328633</v>
      </c>
      <c r="N84" s="54">
        <f>N27+N37+N40+N46+N54+N59+N62+N70+N76+N82+N51+N80</f>
        <v>1542382</v>
      </c>
      <c r="O84" s="40">
        <f t="shared" si="2"/>
        <v>66.2</v>
      </c>
    </row>
    <row r="85" spans="1:16" s="41" customFormat="1" ht="24.75" customHeight="1" x14ac:dyDescent="0.25">
      <c r="A85" s="121" t="s">
        <v>65</v>
      </c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3"/>
    </row>
    <row r="86" spans="1:16" s="41" customFormat="1" ht="24.75" customHeight="1" x14ac:dyDescent="0.2">
      <c r="A86" s="103" t="s">
        <v>66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5"/>
    </row>
    <row r="87" spans="1:16" s="41" customFormat="1" ht="34.5" hidden="1" customHeight="1" x14ac:dyDescent="0.2">
      <c r="A87" s="102" t="s">
        <v>67</v>
      </c>
      <c r="B87" s="102"/>
      <c r="C87" s="55"/>
      <c r="D87" s="48"/>
      <c r="E87" s="48"/>
      <c r="F87" s="48"/>
      <c r="G87" s="48"/>
      <c r="H87" s="48"/>
      <c r="I87" s="48"/>
      <c r="J87" s="48"/>
      <c r="K87" s="48"/>
      <c r="L87" s="48"/>
      <c r="M87" s="39">
        <f>M88+M89</f>
        <v>0</v>
      </c>
      <c r="N87" s="39">
        <f>N88+N89</f>
        <v>0</v>
      </c>
      <c r="O87" s="40" t="s">
        <v>17</v>
      </c>
      <c r="P87" s="52"/>
    </row>
    <row r="88" spans="1:16" s="41" customFormat="1" ht="51" hidden="1" customHeight="1" x14ac:dyDescent="0.2">
      <c r="A88" s="101" t="s">
        <v>68</v>
      </c>
      <c r="B88" s="101"/>
      <c r="C88" s="55"/>
      <c r="D88" s="48"/>
      <c r="E88" s="48"/>
      <c r="F88" s="48"/>
      <c r="G88" s="48"/>
      <c r="H88" s="48"/>
      <c r="I88" s="48"/>
      <c r="J88" s="48"/>
      <c r="K88" s="48"/>
      <c r="L88" s="48"/>
      <c r="M88" s="43">
        <v>0</v>
      </c>
      <c r="N88" s="43">
        <v>0</v>
      </c>
      <c r="O88" s="44"/>
    </row>
    <row r="89" spans="1:16" s="41" customFormat="1" ht="47.25" hidden="1" customHeight="1" x14ac:dyDescent="0.2">
      <c r="A89" s="101" t="s">
        <v>69</v>
      </c>
      <c r="B89" s="101"/>
      <c r="C89" s="55"/>
      <c r="D89" s="48"/>
      <c r="E89" s="48"/>
      <c r="F89" s="48"/>
      <c r="G89" s="48"/>
      <c r="H89" s="48"/>
      <c r="I89" s="48"/>
      <c r="J89" s="48"/>
      <c r="K89" s="48"/>
      <c r="L89" s="48"/>
      <c r="M89" s="43">
        <v>0</v>
      </c>
      <c r="N89" s="43">
        <v>0</v>
      </c>
      <c r="O89" s="44"/>
    </row>
    <row r="90" spans="1:16" s="41" customFormat="1" ht="38.25" hidden="1" customHeight="1" x14ac:dyDescent="0.2">
      <c r="A90" s="102" t="s">
        <v>70</v>
      </c>
      <c r="B90" s="102"/>
      <c r="C90" s="55"/>
      <c r="D90" s="48"/>
      <c r="E90" s="48"/>
      <c r="F90" s="48"/>
      <c r="G90" s="48"/>
      <c r="H90" s="48"/>
      <c r="I90" s="48"/>
      <c r="J90" s="48"/>
      <c r="K90" s="48"/>
      <c r="L90" s="48"/>
      <c r="M90" s="39">
        <f>M91+M92</f>
        <v>0</v>
      </c>
      <c r="N90" s="39">
        <f>N91+N92</f>
        <v>0</v>
      </c>
      <c r="O90" s="40" t="s">
        <v>17</v>
      </c>
    </row>
    <row r="91" spans="1:16" s="41" customFormat="1" ht="50.25" hidden="1" customHeight="1" x14ac:dyDescent="0.2">
      <c r="A91" s="101" t="s">
        <v>71</v>
      </c>
      <c r="B91" s="101"/>
      <c r="C91" s="55"/>
      <c r="D91" s="48"/>
      <c r="E91" s="48"/>
      <c r="F91" s="48"/>
      <c r="G91" s="48"/>
      <c r="H91" s="48"/>
      <c r="I91" s="48"/>
      <c r="J91" s="48"/>
      <c r="K91" s="48"/>
      <c r="L91" s="48"/>
      <c r="M91" s="43">
        <v>0</v>
      </c>
      <c r="N91" s="43">
        <v>0</v>
      </c>
      <c r="O91" s="44"/>
    </row>
    <row r="92" spans="1:16" s="41" customFormat="1" ht="57" hidden="1" customHeight="1" x14ac:dyDescent="0.2">
      <c r="A92" s="101" t="s">
        <v>72</v>
      </c>
      <c r="B92" s="101"/>
      <c r="C92" s="55"/>
      <c r="D92" s="48"/>
      <c r="E92" s="48"/>
      <c r="F92" s="48"/>
      <c r="G92" s="48"/>
      <c r="H92" s="48"/>
      <c r="I92" s="48"/>
      <c r="J92" s="48"/>
      <c r="K92" s="48"/>
      <c r="L92" s="48"/>
      <c r="M92" s="43">
        <v>0</v>
      </c>
      <c r="N92" s="43">
        <v>0</v>
      </c>
      <c r="O92" s="44"/>
    </row>
    <row r="93" spans="1:16" s="41" customFormat="1" ht="39" customHeight="1" x14ac:dyDescent="0.2">
      <c r="A93" s="110" t="s">
        <v>109</v>
      </c>
      <c r="B93" s="111"/>
      <c r="C93" s="55"/>
      <c r="D93" s="48"/>
      <c r="E93" s="48"/>
      <c r="F93" s="48"/>
      <c r="G93" s="48"/>
      <c r="H93" s="48"/>
      <c r="I93" s="48"/>
      <c r="J93" s="48"/>
      <c r="K93" s="48"/>
      <c r="L93" s="48"/>
      <c r="M93" s="39">
        <v>146599</v>
      </c>
      <c r="N93" s="39">
        <v>31742</v>
      </c>
      <c r="O93" s="40" t="s">
        <v>17</v>
      </c>
    </row>
    <row r="94" spans="1:16" s="41" customFormat="1" ht="50.25" customHeight="1" x14ac:dyDescent="0.2">
      <c r="A94" s="110" t="s">
        <v>108</v>
      </c>
      <c r="B94" s="111"/>
      <c r="C94" s="55"/>
      <c r="D94" s="48"/>
      <c r="E94" s="48"/>
      <c r="F94" s="48"/>
      <c r="G94" s="48"/>
      <c r="H94" s="48"/>
      <c r="I94" s="48"/>
      <c r="J94" s="48"/>
      <c r="K94" s="48"/>
      <c r="L94" s="48"/>
      <c r="M94" s="39">
        <v>40000</v>
      </c>
      <c r="N94" s="39">
        <v>0</v>
      </c>
      <c r="O94" s="40" t="s">
        <v>17</v>
      </c>
    </row>
    <row r="95" spans="1:16" s="41" customFormat="1" ht="32.25" customHeight="1" x14ac:dyDescent="0.2">
      <c r="A95" s="110" t="s">
        <v>67</v>
      </c>
      <c r="B95" s="97"/>
      <c r="C95" s="55"/>
      <c r="D95" s="48"/>
      <c r="E95" s="48"/>
      <c r="F95" s="48"/>
      <c r="G95" s="48"/>
      <c r="H95" s="48"/>
      <c r="I95" s="48"/>
      <c r="J95" s="48"/>
      <c r="K95" s="48"/>
      <c r="L95" s="48"/>
      <c r="M95" s="39">
        <v>40000</v>
      </c>
      <c r="N95" s="39">
        <v>0</v>
      </c>
      <c r="O95" s="40"/>
    </row>
    <row r="96" spans="1:16" s="41" customFormat="1" ht="33.75" customHeight="1" x14ac:dyDescent="0.2">
      <c r="A96" s="96" t="s">
        <v>141</v>
      </c>
      <c r="B96" s="118"/>
      <c r="C96" s="55"/>
      <c r="D96" s="48"/>
      <c r="E96" s="48"/>
      <c r="F96" s="48"/>
      <c r="G96" s="48"/>
      <c r="H96" s="48"/>
      <c r="I96" s="48"/>
      <c r="J96" s="48"/>
      <c r="K96" s="48"/>
      <c r="L96" s="48"/>
      <c r="M96" s="43">
        <v>40000</v>
      </c>
      <c r="N96" s="43">
        <v>0</v>
      </c>
      <c r="O96" s="40"/>
    </row>
    <row r="97" spans="1:15" s="41" customFormat="1" ht="48" customHeight="1" x14ac:dyDescent="0.2">
      <c r="A97" s="96" t="s">
        <v>68</v>
      </c>
      <c r="B97" s="118"/>
      <c r="C97" s="55"/>
      <c r="D97" s="48"/>
      <c r="E97" s="48"/>
      <c r="F97" s="48"/>
      <c r="G97" s="48"/>
      <c r="H97" s="48"/>
      <c r="I97" s="48"/>
      <c r="J97" s="48"/>
      <c r="K97" s="48"/>
      <c r="L97" s="48"/>
      <c r="M97" s="43">
        <v>40000</v>
      </c>
      <c r="N97" s="43">
        <v>0</v>
      </c>
      <c r="O97" s="40"/>
    </row>
    <row r="98" spans="1:15" s="41" customFormat="1" ht="35.25" customHeight="1" x14ac:dyDescent="0.2">
      <c r="A98" s="96" t="s">
        <v>70</v>
      </c>
      <c r="B98" s="106"/>
      <c r="C98" s="55"/>
      <c r="D98" s="48"/>
      <c r="E98" s="48"/>
      <c r="F98" s="48"/>
      <c r="G98" s="48"/>
      <c r="H98" s="48"/>
      <c r="I98" s="48"/>
      <c r="J98" s="48"/>
      <c r="K98" s="48"/>
      <c r="L98" s="48"/>
      <c r="M98" s="43">
        <v>0</v>
      </c>
      <c r="N98" s="43">
        <v>0</v>
      </c>
      <c r="O98" s="40" t="s">
        <v>17</v>
      </c>
    </row>
    <row r="99" spans="1:15" s="41" customFormat="1" ht="46.5" customHeight="1" x14ac:dyDescent="0.2">
      <c r="A99" s="96" t="s">
        <v>107</v>
      </c>
      <c r="B99" s="106"/>
      <c r="C99" s="55"/>
      <c r="D99" s="48"/>
      <c r="E99" s="48"/>
      <c r="F99" s="48"/>
      <c r="G99" s="48"/>
      <c r="H99" s="48"/>
      <c r="I99" s="48"/>
      <c r="J99" s="48"/>
      <c r="K99" s="48"/>
      <c r="L99" s="48"/>
      <c r="M99" s="43">
        <v>40000</v>
      </c>
      <c r="N99" s="43">
        <v>0</v>
      </c>
      <c r="O99" s="40" t="s">
        <v>17</v>
      </c>
    </row>
    <row r="100" spans="1:15" s="41" customFormat="1" ht="50.25" customHeight="1" x14ac:dyDescent="0.2">
      <c r="A100" s="96" t="s">
        <v>71</v>
      </c>
      <c r="B100" s="97"/>
      <c r="C100" s="55"/>
      <c r="D100" s="48"/>
      <c r="E100" s="48"/>
      <c r="F100" s="48"/>
      <c r="G100" s="48"/>
      <c r="H100" s="48"/>
      <c r="I100" s="48"/>
      <c r="J100" s="48"/>
      <c r="K100" s="48"/>
      <c r="L100" s="48"/>
      <c r="M100" s="43">
        <v>40000</v>
      </c>
      <c r="N100" s="43">
        <v>0</v>
      </c>
      <c r="O100" s="40"/>
    </row>
    <row r="101" spans="1:15" s="41" customFormat="1" ht="49.5" customHeight="1" x14ac:dyDescent="0.2">
      <c r="A101" s="96" t="s">
        <v>142</v>
      </c>
      <c r="B101" s="97"/>
      <c r="C101" s="55"/>
      <c r="D101" s="48"/>
      <c r="E101" s="48"/>
      <c r="F101" s="48"/>
      <c r="G101" s="48"/>
      <c r="H101" s="48"/>
      <c r="I101" s="48"/>
      <c r="J101" s="48"/>
      <c r="K101" s="48"/>
      <c r="L101" s="48"/>
      <c r="M101" s="91">
        <v>-40000</v>
      </c>
      <c r="N101" s="43">
        <v>0</v>
      </c>
      <c r="O101" s="40"/>
    </row>
    <row r="102" spans="1:15" s="41" customFormat="1" ht="36" customHeight="1" x14ac:dyDescent="0.2">
      <c r="A102" s="102" t="s">
        <v>73</v>
      </c>
      <c r="B102" s="10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39">
        <f>M103+M105</f>
        <v>106599</v>
      </c>
      <c r="N102" s="39">
        <f t="shared" ref="N102" si="3">N103+N105</f>
        <v>31742</v>
      </c>
      <c r="O102" s="40" t="s">
        <v>17</v>
      </c>
    </row>
    <row r="103" spans="1:15" s="41" customFormat="1" ht="24.75" customHeight="1" x14ac:dyDescent="0.25">
      <c r="A103" s="109" t="s">
        <v>74</v>
      </c>
      <c r="B103" s="109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7">
        <v>-2262034</v>
      </c>
      <c r="N103" s="43">
        <v>-1677567</v>
      </c>
      <c r="O103" s="44" t="s">
        <v>17</v>
      </c>
    </row>
    <row r="104" spans="1:15" s="41" customFormat="1" ht="33" customHeight="1" x14ac:dyDescent="0.25">
      <c r="A104" s="101" t="s">
        <v>75</v>
      </c>
      <c r="B104" s="101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7">
        <v>-2262034</v>
      </c>
      <c r="N104" s="43">
        <v>-1677567</v>
      </c>
      <c r="O104" s="44" t="s">
        <v>17</v>
      </c>
    </row>
    <row r="105" spans="1:15" s="41" customFormat="1" ht="24" customHeight="1" x14ac:dyDescent="0.25">
      <c r="A105" s="109" t="s">
        <v>76</v>
      </c>
      <c r="B105" s="109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7">
        <v>2368633</v>
      </c>
      <c r="N105" s="43">
        <v>1709309</v>
      </c>
      <c r="O105" s="44" t="s">
        <v>17</v>
      </c>
    </row>
    <row r="106" spans="1:15" s="41" customFormat="1" ht="33" customHeight="1" x14ac:dyDescent="0.25">
      <c r="A106" s="101" t="s">
        <v>77</v>
      </c>
      <c r="B106" s="101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7">
        <v>2368633</v>
      </c>
      <c r="N106" s="43">
        <v>1709309</v>
      </c>
      <c r="O106" s="44" t="s">
        <v>17</v>
      </c>
    </row>
    <row r="107" spans="1:15" s="41" customFormat="1" ht="19.5" customHeight="1" x14ac:dyDescent="0.25">
      <c r="A107" s="102" t="s">
        <v>78</v>
      </c>
      <c r="B107" s="102"/>
      <c r="C107" s="58"/>
      <c r="D107" s="58"/>
      <c r="E107" s="58"/>
      <c r="F107" s="58"/>
      <c r="G107" s="58"/>
      <c r="H107" s="56"/>
      <c r="I107" s="56"/>
      <c r="J107" s="56"/>
      <c r="K107" s="59"/>
      <c r="L107" s="60"/>
      <c r="M107" s="43"/>
      <c r="N107" s="43"/>
      <c r="O107" s="44"/>
    </row>
    <row r="108" spans="1:15" s="41" customFormat="1" ht="23.25" customHeight="1" x14ac:dyDescent="0.25">
      <c r="A108" s="101" t="s">
        <v>79</v>
      </c>
      <c r="B108" s="101"/>
      <c r="C108" s="58"/>
      <c r="D108" s="58"/>
      <c r="E108" s="58"/>
      <c r="F108" s="58"/>
      <c r="G108" s="58"/>
      <c r="H108" s="56"/>
      <c r="I108" s="56"/>
      <c r="J108" s="56"/>
      <c r="K108" s="59"/>
      <c r="L108" s="60"/>
      <c r="M108" s="61">
        <v>200831</v>
      </c>
      <c r="N108" s="61">
        <v>140232</v>
      </c>
      <c r="O108" s="44">
        <f t="shared" ref="O108:O113" si="4">ROUND(N108/M108*100,1)</f>
        <v>69.8</v>
      </c>
    </row>
    <row r="109" spans="1:15" s="41" customFormat="1" ht="22.5" customHeight="1" x14ac:dyDescent="0.25">
      <c r="A109" s="101" t="s">
        <v>80</v>
      </c>
      <c r="B109" s="101"/>
      <c r="C109" s="58"/>
      <c r="D109" s="58"/>
      <c r="E109" s="58"/>
      <c r="F109" s="58"/>
      <c r="G109" s="58"/>
      <c r="H109" s="56"/>
      <c r="I109" s="56"/>
      <c r="J109" s="56"/>
      <c r="K109" s="59"/>
      <c r="L109" s="60"/>
      <c r="M109" s="61">
        <v>180</v>
      </c>
      <c r="N109" s="61">
        <v>62</v>
      </c>
      <c r="O109" s="44">
        <f t="shared" si="4"/>
        <v>34.4</v>
      </c>
    </row>
    <row r="110" spans="1:15" s="41" customFormat="1" ht="20.25" customHeight="1" x14ac:dyDescent="0.25">
      <c r="A110" s="101" t="s">
        <v>81</v>
      </c>
      <c r="B110" s="101"/>
      <c r="C110" s="58"/>
      <c r="D110" s="58"/>
      <c r="E110" s="58"/>
      <c r="F110" s="58"/>
      <c r="G110" s="58"/>
      <c r="H110" s="56"/>
      <c r="I110" s="56"/>
      <c r="J110" s="56"/>
      <c r="K110" s="59"/>
      <c r="L110" s="60"/>
      <c r="M110" s="61">
        <v>60190</v>
      </c>
      <c r="N110" s="61">
        <v>40175</v>
      </c>
      <c r="O110" s="44">
        <f t="shared" si="4"/>
        <v>66.7</v>
      </c>
    </row>
    <row r="111" spans="1:15" s="41" customFormat="1" ht="20.25" customHeight="1" x14ac:dyDescent="0.25">
      <c r="A111" s="101" t="s">
        <v>82</v>
      </c>
      <c r="B111" s="101"/>
      <c r="C111" s="58"/>
      <c r="D111" s="58"/>
      <c r="E111" s="58"/>
      <c r="F111" s="58"/>
      <c r="G111" s="58"/>
      <c r="H111" s="56"/>
      <c r="I111" s="56"/>
      <c r="J111" s="56"/>
      <c r="K111" s="59"/>
      <c r="L111" s="60"/>
      <c r="M111" s="61">
        <v>18387</v>
      </c>
      <c r="N111" s="61">
        <v>11506</v>
      </c>
      <c r="O111" s="44">
        <f t="shared" si="4"/>
        <v>62.6</v>
      </c>
    </row>
    <row r="112" spans="1:15" s="41" customFormat="1" ht="22.5" customHeight="1" x14ac:dyDescent="0.25">
      <c r="A112" s="101" t="s">
        <v>83</v>
      </c>
      <c r="B112" s="101"/>
      <c r="C112" s="58"/>
      <c r="D112" s="58"/>
      <c r="E112" s="58"/>
      <c r="F112" s="58"/>
      <c r="G112" s="58"/>
      <c r="H112" s="56"/>
      <c r="I112" s="56"/>
      <c r="J112" s="56"/>
      <c r="K112" s="59"/>
      <c r="L112" s="60"/>
      <c r="M112" s="61">
        <v>199063</v>
      </c>
      <c r="N112" s="61">
        <v>129790</v>
      </c>
      <c r="O112" s="44">
        <f t="shared" si="4"/>
        <v>65.2</v>
      </c>
    </row>
    <row r="113" spans="1:15" s="41" customFormat="1" ht="19.5" customHeight="1" x14ac:dyDescent="0.25">
      <c r="A113" s="107" t="s">
        <v>84</v>
      </c>
      <c r="B113" s="108"/>
      <c r="C113" s="58"/>
      <c r="D113" s="58"/>
      <c r="E113" s="58"/>
      <c r="F113" s="58"/>
      <c r="G113" s="58"/>
      <c r="H113" s="56"/>
      <c r="I113" s="56"/>
      <c r="J113" s="56"/>
      <c r="K113" s="59"/>
      <c r="L113" s="60"/>
      <c r="M113" s="61">
        <v>14765</v>
      </c>
      <c r="N113" s="61">
        <v>7775</v>
      </c>
      <c r="O113" s="44">
        <f t="shared" si="4"/>
        <v>52.7</v>
      </c>
    </row>
    <row r="114" spans="1:15" s="41" customFormat="1" ht="18" hidden="1" customHeight="1" x14ac:dyDescent="0.25">
      <c r="A114" s="62"/>
      <c r="B114" s="63"/>
      <c r="C114" s="64"/>
      <c r="D114" s="64"/>
      <c r="E114" s="64"/>
      <c r="F114" s="64"/>
      <c r="G114" s="64"/>
      <c r="H114" s="65"/>
      <c r="I114" s="65"/>
      <c r="J114" s="65"/>
      <c r="K114" s="66"/>
      <c r="L114" s="67"/>
      <c r="M114" s="62"/>
      <c r="N114" s="68"/>
      <c r="O114" s="67"/>
    </row>
    <row r="115" spans="1:15" s="41" customFormat="1" ht="18" customHeight="1" x14ac:dyDescent="0.25">
      <c r="A115" s="62"/>
      <c r="B115" s="63"/>
      <c r="C115" s="64"/>
      <c r="D115" s="64"/>
      <c r="E115" s="64"/>
      <c r="F115" s="64"/>
      <c r="G115" s="64"/>
      <c r="H115" s="65"/>
      <c r="I115" s="65"/>
      <c r="J115" s="65"/>
      <c r="K115" s="66"/>
      <c r="L115" s="67"/>
      <c r="M115" s="62"/>
      <c r="N115" s="68"/>
      <c r="O115" s="67"/>
    </row>
    <row r="116" spans="1:15" s="41" customFormat="1" ht="36.75" customHeight="1" x14ac:dyDescent="0.2">
      <c r="A116" s="116" t="s">
        <v>143</v>
      </c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</row>
    <row r="117" spans="1:15" s="41" customFormat="1" ht="18" customHeight="1" x14ac:dyDescent="0.2">
      <c r="A117" s="62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</row>
    <row r="118" spans="1:15" s="41" customFormat="1" ht="18" customHeight="1" x14ac:dyDescent="0.2">
      <c r="A118" s="89" t="s">
        <v>95</v>
      </c>
      <c r="B118" s="115" t="s">
        <v>96</v>
      </c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71" t="s">
        <v>97</v>
      </c>
    </row>
    <row r="119" spans="1:15" s="41" customFormat="1" ht="15.75" customHeight="1" x14ac:dyDescent="0.2">
      <c r="A119" s="71">
        <v>1</v>
      </c>
      <c r="B119" s="115">
        <v>2</v>
      </c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71">
        <v>3</v>
      </c>
    </row>
    <row r="120" spans="1:15" s="41" customFormat="1" ht="37.5" customHeight="1" x14ac:dyDescent="0.2">
      <c r="A120" s="71">
        <v>1</v>
      </c>
      <c r="B120" s="101" t="s">
        <v>98</v>
      </c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71">
        <v>173</v>
      </c>
    </row>
    <row r="121" spans="1:15" s="41" customFormat="1" ht="33" customHeight="1" x14ac:dyDescent="0.2">
      <c r="A121" s="71">
        <v>2</v>
      </c>
      <c r="B121" s="101" t="s">
        <v>99</v>
      </c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71">
        <v>16736</v>
      </c>
    </row>
    <row r="122" spans="1:15" s="41" customFormat="1" ht="35.25" customHeight="1" x14ac:dyDescent="0.2">
      <c r="A122" s="71">
        <v>3</v>
      </c>
      <c r="B122" s="101" t="s">
        <v>100</v>
      </c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71">
        <v>3228</v>
      </c>
    </row>
    <row r="123" spans="1:15" s="41" customFormat="1" ht="23.25" customHeight="1" x14ac:dyDescent="0.25">
      <c r="B123" s="63"/>
      <c r="C123" s="64"/>
      <c r="D123" s="64"/>
      <c r="E123" s="64"/>
      <c r="F123" s="64"/>
      <c r="G123" s="64"/>
      <c r="H123" s="65"/>
      <c r="I123" s="65"/>
      <c r="J123" s="65"/>
      <c r="K123" s="66"/>
      <c r="L123" s="67"/>
      <c r="M123" s="82"/>
      <c r="N123" s="68" t="s">
        <v>94</v>
      </c>
      <c r="O123" s="67"/>
    </row>
    <row r="124" spans="1:15" s="41" customFormat="1" ht="40.5" hidden="1" customHeight="1" x14ac:dyDescent="0.2">
      <c r="A124" s="116" t="s">
        <v>133</v>
      </c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</row>
    <row r="125" spans="1:15" ht="18" hidden="1" customHeight="1" x14ac:dyDescent="0.2">
      <c r="A125" s="62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</row>
    <row r="126" spans="1:15" ht="40.5" hidden="1" customHeight="1" x14ac:dyDescent="0.2">
      <c r="A126" s="70" t="s">
        <v>95</v>
      </c>
      <c r="B126" s="115" t="s">
        <v>96</v>
      </c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71" t="s">
        <v>97</v>
      </c>
    </row>
    <row r="127" spans="1:15" ht="18" hidden="1" customHeight="1" x14ac:dyDescent="0.2">
      <c r="A127" s="71">
        <v>1</v>
      </c>
      <c r="B127" s="115">
        <v>2</v>
      </c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71">
        <v>3</v>
      </c>
    </row>
    <row r="128" spans="1:15" ht="40.5" hidden="1" customHeight="1" x14ac:dyDescent="0.2">
      <c r="A128" s="71">
        <v>1</v>
      </c>
      <c r="B128" s="101" t="s">
        <v>98</v>
      </c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71">
        <v>172</v>
      </c>
    </row>
    <row r="129" spans="1:15" ht="40.5" hidden="1" customHeight="1" x14ac:dyDescent="0.2">
      <c r="A129" s="71">
        <v>2</v>
      </c>
      <c r="B129" s="101" t="s">
        <v>99</v>
      </c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71">
        <v>14473</v>
      </c>
    </row>
    <row r="130" spans="1:15" ht="40.5" hidden="1" customHeight="1" x14ac:dyDescent="0.2">
      <c r="A130" s="83">
        <v>3</v>
      </c>
      <c r="B130" s="120" t="s">
        <v>100</v>
      </c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01"/>
      <c r="O130" s="71">
        <v>3213</v>
      </c>
    </row>
    <row r="131" spans="1:15" ht="16.5" customHeight="1" x14ac:dyDescent="0.25">
      <c r="A131" s="98" t="s">
        <v>101</v>
      </c>
      <c r="B131" s="99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63"/>
      <c r="O131" s="92" t="s">
        <v>92</v>
      </c>
    </row>
    <row r="140" spans="1:15" ht="15.75" x14ac:dyDescent="0.25">
      <c r="A140" s="119"/>
      <c r="B140" s="119"/>
      <c r="C140" s="119"/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24"/>
      <c r="O140" s="124"/>
    </row>
    <row r="146" spans="15:15" x14ac:dyDescent="0.2">
      <c r="O146" s="22" t="s">
        <v>136</v>
      </c>
    </row>
  </sheetData>
  <mergeCells count="126">
    <mergeCell ref="B1:O1"/>
    <mergeCell ref="B2:O2"/>
    <mergeCell ref="A5:B5"/>
    <mergeCell ref="A6:B6"/>
    <mergeCell ref="A16:B16"/>
    <mergeCell ref="A21:B21"/>
    <mergeCell ref="A7:O7"/>
    <mergeCell ref="A8:B8"/>
    <mergeCell ref="A32:B32"/>
    <mergeCell ref="A10:B10"/>
    <mergeCell ref="A9:B9"/>
    <mergeCell ref="A11:B11"/>
    <mergeCell ref="A12:B12"/>
    <mergeCell ref="A13:B13"/>
    <mergeCell ref="A27:B27"/>
    <mergeCell ref="A20:B20"/>
    <mergeCell ref="A23:B23"/>
    <mergeCell ref="A25:B25"/>
    <mergeCell ref="A14:B14"/>
    <mergeCell ref="A28:B28"/>
    <mergeCell ref="A22:B22"/>
    <mergeCell ref="A26:O26"/>
    <mergeCell ref="A19:B19"/>
    <mergeCell ref="A24:B24"/>
    <mergeCell ref="A17:B17"/>
    <mergeCell ref="A18:B18"/>
    <mergeCell ref="A40:B40"/>
    <mergeCell ref="A33:B33"/>
    <mergeCell ref="A36:B36"/>
    <mergeCell ref="A29:B29"/>
    <mergeCell ref="A30:B30"/>
    <mergeCell ref="A31:B31"/>
    <mergeCell ref="A35:B35"/>
    <mergeCell ref="A38:B38"/>
    <mergeCell ref="A46:B46"/>
    <mergeCell ref="A47:B47"/>
    <mergeCell ref="A43:B43"/>
    <mergeCell ref="A44:B44"/>
    <mergeCell ref="A45:B45"/>
    <mergeCell ref="A42:B42"/>
    <mergeCell ref="A34:B34"/>
    <mergeCell ref="A37:B37"/>
    <mergeCell ref="A41:B41"/>
    <mergeCell ref="A39:B39"/>
    <mergeCell ref="A140:M140"/>
    <mergeCell ref="A53:B53"/>
    <mergeCell ref="A55:B55"/>
    <mergeCell ref="A59:B59"/>
    <mergeCell ref="A110:B110"/>
    <mergeCell ref="A111:B111"/>
    <mergeCell ref="A104:B104"/>
    <mergeCell ref="B130:N130"/>
    <mergeCell ref="A79:B79"/>
    <mergeCell ref="A77:B77"/>
    <mergeCell ref="A87:B87"/>
    <mergeCell ref="A103:B103"/>
    <mergeCell ref="A69:B69"/>
    <mergeCell ref="A78:B78"/>
    <mergeCell ref="A85:O85"/>
    <mergeCell ref="A89:B89"/>
    <mergeCell ref="N140:O140"/>
    <mergeCell ref="A60:B60"/>
    <mergeCell ref="A62:B62"/>
    <mergeCell ref="A76:B76"/>
    <mergeCell ref="A65:B65"/>
    <mergeCell ref="A61:B61"/>
    <mergeCell ref="A66:B66"/>
    <mergeCell ref="A83:B83"/>
    <mergeCell ref="B126:N126"/>
    <mergeCell ref="B127:N127"/>
    <mergeCell ref="B128:N128"/>
    <mergeCell ref="B129:N129"/>
    <mergeCell ref="A68:B68"/>
    <mergeCell ref="A70:B70"/>
    <mergeCell ref="A73:B73"/>
    <mergeCell ref="A72:B72"/>
    <mergeCell ref="A124:O124"/>
    <mergeCell ref="A75:B75"/>
    <mergeCell ref="A91:B91"/>
    <mergeCell ref="A82:B82"/>
    <mergeCell ref="A116:O116"/>
    <mergeCell ref="B118:N118"/>
    <mergeCell ref="B119:N119"/>
    <mergeCell ref="B120:N120"/>
    <mergeCell ref="B121:N121"/>
    <mergeCell ref="B122:N122"/>
    <mergeCell ref="A95:B95"/>
    <mergeCell ref="A96:B96"/>
    <mergeCell ref="A97:B97"/>
    <mergeCell ref="A100:B100"/>
    <mergeCell ref="A101:B101"/>
    <mergeCell ref="A54:B54"/>
    <mergeCell ref="A51:B51"/>
    <mergeCell ref="A58:B58"/>
    <mergeCell ref="A52:B52"/>
    <mergeCell ref="A63:B63"/>
    <mergeCell ref="A48:B48"/>
    <mergeCell ref="A49:B49"/>
    <mergeCell ref="A50:B50"/>
    <mergeCell ref="A81:B81"/>
    <mergeCell ref="A80:B80"/>
    <mergeCell ref="A74:B74"/>
    <mergeCell ref="A15:B15"/>
    <mergeCell ref="A131:M131"/>
    <mergeCell ref="A56:B56"/>
    <mergeCell ref="A57:B57"/>
    <mergeCell ref="A106:B106"/>
    <mergeCell ref="A92:B92"/>
    <mergeCell ref="A102:B102"/>
    <mergeCell ref="A90:B90"/>
    <mergeCell ref="A86:O86"/>
    <mergeCell ref="A71:B71"/>
    <mergeCell ref="A64:B64"/>
    <mergeCell ref="A67:B67"/>
    <mergeCell ref="A84:B84"/>
    <mergeCell ref="A109:B109"/>
    <mergeCell ref="A113:B113"/>
    <mergeCell ref="A108:B108"/>
    <mergeCell ref="A105:B105"/>
    <mergeCell ref="A112:B112"/>
    <mergeCell ref="A107:B107"/>
    <mergeCell ref="A88:B88"/>
    <mergeCell ref="A98:B98"/>
    <mergeCell ref="A99:B99"/>
    <mergeCell ref="A94:B94"/>
    <mergeCell ref="A93:B93"/>
  </mergeCells>
  <phoneticPr fontId="0" type="noConversion"/>
  <pageMargins left="0.74803149606299213" right="0.47244094488188981" top="0.55118110236220474" bottom="0.55118110236220474" header="0.31496062992125984" footer="0.31496062992125984"/>
  <pageSetup paperSize="9" scale="7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13" zoomScaleNormal="100" workbookViewId="0">
      <selection activeCell="E25" sqref="E25"/>
    </sheetView>
  </sheetViews>
  <sheetFormatPr defaultRowHeight="12.75" x14ac:dyDescent="0.2"/>
  <cols>
    <col min="1" max="1" width="4.85546875" customWidth="1"/>
    <col min="2" max="2" width="37.7109375" customWidth="1"/>
    <col min="3" max="3" width="16" style="5" customWidth="1"/>
    <col min="4" max="4" width="18.5703125" style="5" customWidth="1"/>
    <col min="5" max="5" width="17.85546875" customWidth="1"/>
    <col min="6" max="6" width="10.140625" customWidth="1"/>
    <col min="8" max="8" width="11.42578125" hidden="1" customWidth="1"/>
  </cols>
  <sheetData>
    <row r="1" spans="1:8" ht="15.75" x14ac:dyDescent="0.25">
      <c r="B1" s="1"/>
      <c r="C1" s="2"/>
      <c r="D1" s="4"/>
      <c r="E1" s="3"/>
    </row>
    <row r="2" spans="1:8" ht="39.75" customHeight="1" x14ac:dyDescent="0.3">
      <c r="B2" s="133" t="s">
        <v>134</v>
      </c>
      <c r="C2" s="133"/>
      <c r="D2" s="133"/>
      <c r="E2" s="133"/>
    </row>
    <row r="3" spans="1:8" ht="18.75" customHeight="1" x14ac:dyDescent="0.25">
      <c r="B3" s="24"/>
      <c r="C3" s="25"/>
      <c r="D3" s="26"/>
      <c r="E3" s="24"/>
    </row>
    <row r="4" spans="1:8" ht="18" customHeight="1" x14ac:dyDescent="0.2">
      <c r="A4" s="134"/>
      <c r="B4" s="134"/>
      <c r="E4" s="6" t="s">
        <v>110</v>
      </c>
    </row>
    <row r="5" spans="1:8" ht="71.25" customHeight="1" x14ac:dyDescent="0.2">
      <c r="A5" s="7" t="s">
        <v>111</v>
      </c>
      <c r="B5" s="7" t="s">
        <v>112</v>
      </c>
      <c r="C5" s="8" t="s">
        <v>126</v>
      </c>
      <c r="D5" s="8" t="s">
        <v>127</v>
      </c>
      <c r="E5" s="7" t="s">
        <v>113</v>
      </c>
    </row>
    <row r="6" spans="1:8" ht="15.75" x14ac:dyDescent="0.25">
      <c r="A6" s="9">
        <v>1</v>
      </c>
      <c r="B6" s="9">
        <v>2</v>
      </c>
      <c r="C6" s="10">
        <v>3</v>
      </c>
      <c r="D6" s="10">
        <v>4</v>
      </c>
      <c r="E6" s="9">
        <v>5</v>
      </c>
    </row>
    <row r="7" spans="1:8" ht="31.5" x14ac:dyDescent="0.2">
      <c r="A7" s="11">
        <v>1</v>
      </c>
      <c r="B7" s="12" t="s">
        <v>117</v>
      </c>
      <c r="C7" s="13">
        <v>955409.26</v>
      </c>
      <c r="D7" s="13">
        <v>206307.61</v>
      </c>
      <c r="E7" s="72">
        <f t="shared" ref="E7:E16" si="0">D7/C7*100</f>
        <v>21.59363726493503</v>
      </c>
      <c r="F7" s="14"/>
      <c r="H7" s="14" t="e">
        <f>#REF!+#REF!+#REF!</f>
        <v>#REF!</v>
      </c>
    </row>
    <row r="8" spans="1:8" ht="37.5" customHeight="1" x14ac:dyDescent="0.2">
      <c r="A8" s="11">
        <v>2</v>
      </c>
      <c r="B8" s="12" t="s">
        <v>118</v>
      </c>
      <c r="C8" s="13">
        <v>524190.89</v>
      </c>
      <c r="D8" s="13">
        <v>163257.66</v>
      </c>
      <c r="E8" s="72">
        <f t="shared" si="0"/>
        <v>31.14469616211758</v>
      </c>
      <c r="F8" s="14"/>
      <c r="H8" s="14" t="e">
        <f>#REF!+#REF!+#REF!</f>
        <v>#REF!</v>
      </c>
    </row>
    <row r="9" spans="1:8" ht="31.5" x14ac:dyDescent="0.2">
      <c r="A9" s="11">
        <v>3</v>
      </c>
      <c r="B9" s="12" t="s">
        <v>119</v>
      </c>
      <c r="C9" s="13">
        <v>326561.89</v>
      </c>
      <c r="D9" s="13">
        <v>38487.410000000003</v>
      </c>
      <c r="E9" s="72">
        <f t="shared" si="0"/>
        <v>11.7856403881053</v>
      </c>
      <c r="F9" s="14"/>
      <c r="H9" s="14" t="e">
        <f>#REF!+#REF!+#REF!</f>
        <v>#REF!</v>
      </c>
    </row>
    <row r="10" spans="1:8" ht="78.75" x14ac:dyDescent="0.2">
      <c r="A10" s="11">
        <v>4</v>
      </c>
      <c r="B10" s="12" t="s">
        <v>120</v>
      </c>
      <c r="C10" s="13">
        <v>26887.31</v>
      </c>
      <c r="D10" s="13">
        <v>4629.37</v>
      </c>
      <c r="E10" s="72">
        <f t="shared" si="0"/>
        <v>17.217676294132808</v>
      </c>
      <c r="F10" s="14"/>
      <c r="H10" s="14" t="e">
        <f>#REF!+#REF!+#REF!</f>
        <v>#REF!</v>
      </c>
    </row>
    <row r="11" spans="1:8" ht="31.5" x14ac:dyDescent="0.2">
      <c r="A11" s="11">
        <v>5</v>
      </c>
      <c r="B11" s="12" t="s">
        <v>121</v>
      </c>
      <c r="C11" s="13">
        <v>99540.63</v>
      </c>
      <c r="D11" s="13">
        <v>19236.740000000002</v>
      </c>
      <c r="E11" s="72">
        <f t="shared" si="0"/>
        <v>19.325515621108689</v>
      </c>
      <c r="F11" s="14"/>
      <c r="H11" s="15" t="e">
        <f>#REF!+#REF!+#REF!</f>
        <v>#REF!</v>
      </c>
    </row>
    <row r="12" spans="1:8" ht="63" x14ac:dyDescent="0.2">
      <c r="A12" s="11">
        <v>6</v>
      </c>
      <c r="B12" s="12" t="s">
        <v>122</v>
      </c>
      <c r="C12" s="13">
        <v>72168.09</v>
      </c>
      <c r="D12" s="13">
        <v>16873.55</v>
      </c>
      <c r="E12" s="72">
        <f t="shared" si="0"/>
        <v>23.380901448271668</v>
      </c>
      <c r="F12" s="14"/>
      <c r="H12" s="15" t="e">
        <f>#REF!+#REF!+#REF!</f>
        <v>#REF!</v>
      </c>
    </row>
    <row r="13" spans="1:8" ht="63" x14ac:dyDescent="0.2">
      <c r="A13" s="11">
        <v>7</v>
      </c>
      <c r="B13" s="12" t="s">
        <v>123</v>
      </c>
      <c r="C13" s="13">
        <v>816</v>
      </c>
      <c r="D13" s="13">
        <v>0</v>
      </c>
      <c r="E13" s="72">
        <f t="shared" si="0"/>
        <v>0</v>
      </c>
      <c r="F13" s="14"/>
      <c r="H13" s="14" t="e">
        <f>#REF!+#REF!+#REF!</f>
        <v>#REF!</v>
      </c>
    </row>
    <row r="14" spans="1:8" ht="63" x14ac:dyDescent="0.2">
      <c r="A14" s="11">
        <v>8</v>
      </c>
      <c r="B14" s="12" t="s">
        <v>124</v>
      </c>
      <c r="C14" s="13">
        <v>106808.58</v>
      </c>
      <c r="D14" s="13">
        <v>0</v>
      </c>
      <c r="E14" s="72">
        <f t="shared" si="0"/>
        <v>0</v>
      </c>
      <c r="F14" s="14"/>
      <c r="H14" s="15" t="e">
        <f>#REF!+#REF!+#REF!</f>
        <v>#REF!</v>
      </c>
    </row>
    <row r="15" spans="1:8" ht="47.25" x14ac:dyDescent="0.2">
      <c r="A15" s="11">
        <v>9</v>
      </c>
      <c r="B15" s="12" t="s">
        <v>125</v>
      </c>
      <c r="C15" s="13">
        <v>11751.26</v>
      </c>
      <c r="D15" s="13">
        <v>2732.09</v>
      </c>
      <c r="E15" s="72">
        <f t="shared" si="0"/>
        <v>23.249336666876573</v>
      </c>
      <c r="F15" s="14"/>
      <c r="H15" s="15" t="e">
        <f>#REF!+#REF!+#REF!</f>
        <v>#REF!</v>
      </c>
    </row>
    <row r="16" spans="1:8" ht="15.75" x14ac:dyDescent="0.2">
      <c r="A16" s="16"/>
      <c r="B16" s="17" t="s">
        <v>114</v>
      </c>
      <c r="C16" s="18">
        <f>SUM(C7:C15)</f>
        <v>2124133.9099999997</v>
      </c>
      <c r="D16" s="18">
        <f>SUM(D7:D15)</f>
        <v>451524.43000000005</v>
      </c>
      <c r="E16" s="8">
        <f t="shared" si="0"/>
        <v>21.256872171491302</v>
      </c>
      <c r="F16" s="14"/>
      <c r="H16" s="14" t="e">
        <f>#REF!+#REF!+#REF!</f>
        <v>#REF!</v>
      </c>
    </row>
    <row r="17" spans="1:11" ht="15" customHeight="1" x14ac:dyDescent="0.2"/>
    <row r="18" spans="1:11" ht="15.75" hidden="1" x14ac:dyDescent="0.25">
      <c r="C18" s="19">
        <v>5268310</v>
      </c>
      <c r="D18" s="19">
        <v>541000</v>
      </c>
    </row>
    <row r="19" spans="1:11" hidden="1" x14ac:dyDescent="0.2"/>
    <row r="20" spans="1:11" hidden="1" x14ac:dyDescent="0.2">
      <c r="C20" s="5">
        <f>C16-C18</f>
        <v>-3144176.0900000003</v>
      </c>
      <c r="D20" s="5">
        <f>D16-D18</f>
        <v>-89475.569999999949</v>
      </c>
      <c r="F20" s="14"/>
    </row>
    <row r="21" spans="1:11" ht="16.5" customHeight="1" x14ac:dyDescent="0.2"/>
    <row r="22" spans="1:11" hidden="1" x14ac:dyDescent="0.2"/>
    <row r="23" spans="1:11" ht="17.25" hidden="1" customHeight="1" x14ac:dyDescent="0.2"/>
    <row r="24" spans="1:11" s="22" customFormat="1" ht="0.75" customHeight="1" x14ac:dyDescent="0.25">
      <c r="A24" s="135" t="s">
        <v>115</v>
      </c>
      <c r="B24" s="135"/>
      <c r="C24" s="135"/>
      <c r="D24" s="136" t="s">
        <v>116</v>
      </c>
      <c r="E24" s="136"/>
      <c r="F24" s="21"/>
      <c r="G24" s="21"/>
      <c r="H24" s="21"/>
      <c r="I24" s="21"/>
      <c r="J24" s="21"/>
      <c r="K24" s="21"/>
    </row>
    <row r="25" spans="1:11" ht="15.75" x14ac:dyDescent="0.25">
      <c r="A25" s="138" t="s">
        <v>101</v>
      </c>
      <c r="B25" s="138"/>
      <c r="C25" s="138"/>
      <c r="D25" s="23"/>
      <c r="E25" s="3" t="s">
        <v>92</v>
      </c>
      <c r="F25" s="77"/>
    </row>
    <row r="26" spans="1:11" x14ac:dyDescent="0.2">
      <c r="A26" s="77"/>
      <c r="B26" s="77"/>
      <c r="C26" s="78"/>
      <c r="D26" s="78"/>
      <c r="E26" s="77"/>
      <c r="F26" s="77"/>
    </row>
    <row r="27" spans="1:11" ht="15.75" x14ac:dyDescent="0.25">
      <c r="B27" s="137"/>
      <c r="C27" s="137"/>
    </row>
  </sheetData>
  <mergeCells count="6">
    <mergeCell ref="B2:E2"/>
    <mergeCell ref="A4:B4"/>
    <mergeCell ref="A24:C24"/>
    <mergeCell ref="D24:E24"/>
    <mergeCell ref="B27:C27"/>
    <mergeCell ref="A25:C25"/>
  </mergeCells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workbookViewId="0">
      <selection activeCell="C13" sqref="C13"/>
    </sheetView>
  </sheetViews>
  <sheetFormatPr defaultRowHeight="12.75" x14ac:dyDescent="0.2"/>
  <cols>
    <col min="1" max="1" width="24" customWidth="1"/>
    <col min="2" max="2" width="36.28515625" customWidth="1"/>
    <col min="3" max="3" width="25.28515625" customWidth="1"/>
  </cols>
  <sheetData>
    <row r="2" spans="1:7" ht="24" customHeight="1" x14ac:dyDescent="0.2">
      <c r="A2" s="139" t="s">
        <v>135</v>
      </c>
      <c r="B2" s="140"/>
      <c r="C2" s="140"/>
    </row>
    <row r="3" spans="1:7" ht="43.5" customHeight="1" x14ac:dyDescent="0.2">
      <c r="A3" s="140"/>
      <c r="B3" s="140"/>
      <c r="C3" s="140"/>
    </row>
    <row r="4" spans="1:7" ht="31.5" x14ac:dyDescent="0.2">
      <c r="A4" s="11" t="s">
        <v>128</v>
      </c>
      <c r="B4" s="11" t="s">
        <v>129</v>
      </c>
      <c r="C4" s="11" t="s">
        <v>130</v>
      </c>
    </row>
    <row r="5" spans="1:7" ht="75" customHeight="1" x14ac:dyDescent="0.2">
      <c r="A5" s="11" t="s">
        <v>132</v>
      </c>
      <c r="B5" s="73"/>
      <c r="C5" s="74">
        <v>300</v>
      </c>
    </row>
    <row r="7" spans="1:7" ht="15.75" x14ac:dyDescent="0.25">
      <c r="A7" s="141" t="s">
        <v>131</v>
      </c>
      <c r="B7" s="141"/>
      <c r="C7" s="141"/>
    </row>
    <row r="8" spans="1:7" ht="15.75" x14ac:dyDescent="0.25">
      <c r="A8" s="80"/>
      <c r="B8" s="80"/>
      <c r="C8" s="80"/>
    </row>
    <row r="9" spans="1:7" ht="15.75" x14ac:dyDescent="0.25">
      <c r="A9" s="80"/>
      <c r="B9" s="80"/>
      <c r="C9" s="80"/>
    </row>
    <row r="10" spans="1:7" ht="15.75" x14ac:dyDescent="0.25">
      <c r="A10" s="80"/>
      <c r="B10" s="80"/>
      <c r="C10" s="80"/>
    </row>
    <row r="12" spans="1:7" ht="0.75" customHeight="1" x14ac:dyDescent="0.25">
      <c r="A12" s="135" t="s">
        <v>115</v>
      </c>
      <c r="B12" s="142"/>
      <c r="C12" s="79" t="s">
        <v>116</v>
      </c>
      <c r="D12" s="20"/>
      <c r="E12" s="20"/>
      <c r="G12" s="79"/>
    </row>
    <row r="13" spans="1:7" x14ac:dyDescent="0.2">
      <c r="A13" t="s">
        <v>101</v>
      </c>
      <c r="C13" s="81" t="s">
        <v>92</v>
      </c>
    </row>
    <row r="14" spans="1:7" s="75" customFormat="1" ht="0.75" customHeight="1" x14ac:dyDescent="0.25">
      <c r="A14" s="75" t="s">
        <v>101</v>
      </c>
      <c r="C14" s="76" t="s">
        <v>92</v>
      </c>
    </row>
  </sheetData>
  <mergeCells count="3">
    <mergeCell ref="A2:C3"/>
    <mergeCell ref="A7:C7"/>
    <mergeCell ref="A12:B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opLeftCell="A13" zoomScale="130" zoomScaleNormal="130" workbookViewId="0">
      <selection activeCell="E24" sqref="E24"/>
    </sheetView>
  </sheetViews>
  <sheetFormatPr defaultRowHeight="12.75" x14ac:dyDescent="0.2"/>
  <cols>
    <col min="1" max="1" width="4.85546875" customWidth="1"/>
    <col min="2" max="2" width="37.5703125" customWidth="1"/>
    <col min="3" max="3" width="17.7109375" style="5" customWidth="1"/>
    <col min="4" max="4" width="18.5703125" style="5" customWidth="1"/>
    <col min="5" max="5" width="17.85546875" customWidth="1"/>
    <col min="6" max="6" width="10.140625" customWidth="1"/>
    <col min="8" max="8" width="11.42578125" hidden="1" customWidth="1"/>
  </cols>
  <sheetData>
    <row r="1" spans="1:8" ht="15.75" x14ac:dyDescent="0.25">
      <c r="B1" s="1"/>
      <c r="C1" s="2"/>
      <c r="D1" s="4"/>
      <c r="E1" s="3"/>
    </row>
    <row r="2" spans="1:8" ht="37.5" customHeight="1" x14ac:dyDescent="0.3">
      <c r="B2" s="133" t="s">
        <v>146</v>
      </c>
      <c r="C2" s="133"/>
      <c r="D2" s="133"/>
      <c r="E2" s="133"/>
    </row>
    <row r="3" spans="1:8" ht="18" x14ac:dyDescent="0.25">
      <c r="B3" s="24"/>
      <c r="C3" s="25"/>
      <c r="D3" s="26"/>
      <c r="E3" s="24"/>
    </row>
    <row r="4" spans="1:8" x14ac:dyDescent="0.2">
      <c r="A4" s="134"/>
      <c r="B4" s="134"/>
      <c r="E4" s="6" t="s">
        <v>149</v>
      </c>
    </row>
    <row r="5" spans="1:8" ht="63" x14ac:dyDescent="0.2">
      <c r="A5" s="7" t="s">
        <v>111</v>
      </c>
      <c r="B5" s="7" t="s">
        <v>112</v>
      </c>
      <c r="C5" s="8" t="s">
        <v>126</v>
      </c>
      <c r="D5" s="8" t="s">
        <v>147</v>
      </c>
      <c r="E5" s="7" t="s">
        <v>113</v>
      </c>
    </row>
    <row r="6" spans="1:8" ht="15.75" x14ac:dyDescent="0.25">
      <c r="A6" s="9">
        <v>1</v>
      </c>
      <c r="B6" s="9">
        <v>2</v>
      </c>
      <c r="C6" s="10">
        <v>3</v>
      </c>
      <c r="D6" s="10">
        <v>4</v>
      </c>
      <c r="E6" s="9">
        <v>5</v>
      </c>
    </row>
    <row r="7" spans="1:8" ht="31.5" x14ac:dyDescent="0.2">
      <c r="A7" s="11">
        <v>1</v>
      </c>
      <c r="B7" s="12" t="s">
        <v>117</v>
      </c>
      <c r="C7" s="94">
        <v>957550333.20000005</v>
      </c>
      <c r="D7" s="94">
        <v>661169867.87</v>
      </c>
      <c r="E7" s="72">
        <f t="shared" ref="E7:E16" si="0">D7/C7*100</f>
        <v>69.048053657969305</v>
      </c>
      <c r="F7" s="14"/>
      <c r="H7" s="14" t="e">
        <f>#REF!+#REF!+#REF!</f>
        <v>#REF!</v>
      </c>
    </row>
    <row r="8" spans="1:8" ht="47.25" x14ac:dyDescent="0.2">
      <c r="A8" s="11">
        <v>2</v>
      </c>
      <c r="B8" s="12" t="s">
        <v>118</v>
      </c>
      <c r="C8" s="94">
        <v>546592239.19000006</v>
      </c>
      <c r="D8" s="94">
        <v>381515048.62</v>
      </c>
      <c r="E8" s="72">
        <f t="shared" si="0"/>
        <v>69.798841122473775</v>
      </c>
      <c r="F8" s="14"/>
      <c r="H8" s="14" t="e">
        <f>#REF!+#REF!+#REF!</f>
        <v>#REF!</v>
      </c>
    </row>
    <row r="9" spans="1:8" ht="31.5" x14ac:dyDescent="0.2">
      <c r="A9" s="11">
        <v>3</v>
      </c>
      <c r="B9" s="12" t="s">
        <v>119</v>
      </c>
      <c r="C9" s="94">
        <v>390705431.25</v>
      </c>
      <c r="D9" s="94">
        <v>220869678.22999999</v>
      </c>
      <c r="E9" s="72">
        <f t="shared" si="0"/>
        <v>56.530997668336092</v>
      </c>
      <c r="F9" s="14"/>
      <c r="H9" s="14" t="e">
        <f>#REF!+#REF!+#REF!</f>
        <v>#REF!</v>
      </c>
    </row>
    <row r="10" spans="1:8" ht="63" x14ac:dyDescent="0.2">
      <c r="A10" s="11">
        <v>4</v>
      </c>
      <c r="B10" s="12" t="s">
        <v>120</v>
      </c>
      <c r="C10" s="94">
        <v>26984558.399999999</v>
      </c>
      <c r="D10" s="94">
        <v>18242032.260000002</v>
      </c>
      <c r="E10" s="72">
        <f t="shared" si="0"/>
        <v>67.601744633330753</v>
      </c>
      <c r="F10" s="14"/>
      <c r="H10" s="14" t="e">
        <f>#REF!+#REF!+#REF!</f>
        <v>#REF!</v>
      </c>
    </row>
    <row r="11" spans="1:8" ht="31.5" x14ac:dyDescent="0.2">
      <c r="A11" s="11">
        <v>5</v>
      </c>
      <c r="B11" s="12" t="s">
        <v>121</v>
      </c>
      <c r="C11" s="94">
        <v>101623416</v>
      </c>
      <c r="D11" s="94">
        <v>71604066.819999993</v>
      </c>
      <c r="E11" s="72">
        <f t="shared" si="0"/>
        <v>70.460204585132232</v>
      </c>
      <c r="F11" s="14"/>
      <c r="H11" s="15" t="e">
        <f>#REF!+#REF!+#REF!</f>
        <v>#REF!</v>
      </c>
    </row>
    <row r="12" spans="1:8" ht="63" x14ac:dyDescent="0.2">
      <c r="A12" s="11">
        <v>6</v>
      </c>
      <c r="B12" s="12" t="s">
        <v>122</v>
      </c>
      <c r="C12" s="94">
        <v>70587656</v>
      </c>
      <c r="D12" s="94">
        <v>47647810.219999999</v>
      </c>
      <c r="E12" s="72">
        <f t="shared" si="0"/>
        <v>67.501618441615335</v>
      </c>
      <c r="F12" s="14"/>
      <c r="H12" s="15" t="e">
        <f>#REF!+#REF!+#REF!</f>
        <v>#REF!</v>
      </c>
    </row>
    <row r="13" spans="1:8" ht="63" x14ac:dyDescent="0.2">
      <c r="A13" s="11">
        <v>7</v>
      </c>
      <c r="B13" s="12" t="s">
        <v>123</v>
      </c>
      <c r="C13" s="94">
        <v>816000</v>
      </c>
      <c r="D13" s="94">
        <v>0</v>
      </c>
      <c r="E13" s="72">
        <f t="shared" si="0"/>
        <v>0</v>
      </c>
      <c r="F13" s="14"/>
      <c r="H13" s="14" t="e">
        <f>#REF!+#REF!+#REF!</f>
        <v>#REF!</v>
      </c>
    </row>
    <row r="14" spans="1:8" ht="63" x14ac:dyDescent="0.2">
      <c r="A14" s="11">
        <v>8</v>
      </c>
      <c r="B14" s="12" t="s">
        <v>124</v>
      </c>
      <c r="C14" s="94">
        <v>159002696.30000001</v>
      </c>
      <c r="D14" s="94">
        <v>92732963.950000003</v>
      </c>
      <c r="E14" s="72">
        <f t="shared" si="0"/>
        <v>58.321629826349053</v>
      </c>
      <c r="F14" s="14"/>
      <c r="H14" s="15" t="e">
        <f>#REF!+#REF!+#REF!</f>
        <v>#REF!</v>
      </c>
    </row>
    <row r="15" spans="1:8" ht="47.25" x14ac:dyDescent="0.2">
      <c r="A15" s="11">
        <v>9</v>
      </c>
      <c r="B15" s="12" t="s">
        <v>125</v>
      </c>
      <c r="C15" s="94">
        <v>12140705</v>
      </c>
      <c r="D15" s="94">
        <v>8326588.8300000001</v>
      </c>
      <c r="E15" s="72">
        <f t="shared" si="0"/>
        <v>68.584063528435962</v>
      </c>
      <c r="F15" s="14"/>
      <c r="H15" s="15" t="e">
        <f>#REF!+#REF!+#REF!</f>
        <v>#REF!</v>
      </c>
    </row>
    <row r="16" spans="1:8" ht="15.75" x14ac:dyDescent="0.25">
      <c r="A16" s="16"/>
      <c r="B16" s="17" t="s">
        <v>114</v>
      </c>
      <c r="C16" s="95">
        <v>2266003035.3400002</v>
      </c>
      <c r="D16" s="95">
        <v>1502108056.8</v>
      </c>
      <c r="E16" s="72">
        <f t="shared" si="0"/>
        <v>66.288881055034324</v>
      </c>
      <c r="F16" s="14"/>
      <c r="H16" s="14" t="e">
        <f>#REF!+#REF!+#REF!</f>
        <v>#REF!</v>
      </c>
    </row>
    <row r="17" spans="1:11" ht="15.75" hidden="1" x14ac:dyDescent="0.25">
      <c r="C17" s="19">
        <v>5268310</v>
      </c>
      <c r="D17" s="19">
        <v>541000</v>
      </c>
    </row>
    <row r="18" spans="1:11" hidden="1" x14ac:dyDescent="0.2"/>
    <row r="19" spans="1:11" hidden="1" x14ac:dyDescent="0.2">
      <c r="C19" s="5">
        <f>C16-C17</f>
        <v>2260734725.3400002</v>
      </c>
      <c r="D19" s="5">
        <f>D16-D17</f>
        <v>1501567056.8</v>
      </c>
      <c r="F19" s="14"/>
    </row>
    <row r="21" spans="1:11" hidden="1" x14ac:dyDescent="0.2"/>
    <row r="22" spans="1:11" hidden="1" x14ac:dyDescent="0.2"/>
    <row r="23" spans="1:11" s="22" customFormat="1" ht="15.75" x14ac:dyDescent="0.25">
      <c r="A23" s="143" t="s">
        <v>115</v>
      </c>
      <c r="B23" s="143"/>
      <c r="C23" s="143"/>
      <c r="D23" s="144" t="s">
        <v>116</v>
      </c>
      <c r="E23" s="144"/>
      <c r="F23" s="21"/>
      <c r="G23" s="21"/>
      <c r="H23" s="21"/>
      <c r="I23" s="21"/>
      <c r="J23" s="21"/>
      <c r="K23" s="21"/>
    </row>
    <row r="24" spans="1:11" ht="15.75" x14ac:dyDescent="0.25">
      <c r="A24" s="138" t="s">
        <v>101</v>
      </c>
      <c r="B24" s="138"/>
      <c r="C24" s="138"/>
      <c r="D24" s="23"/>
      <c r="E24" s="3" t="s">
        <v>92</v>
      </c>
      <c r="F24" s="77"/>
    </row>
    <row r="25" spans="1:11" x14ac:dyDescent="0.2">
      <c r="A25" s="77"/>
      <c r="B25" s="77"/>
      <c r="C25" s="78"/>
      <c r="D25" s="78"/>
      <c r="E25" s="77"/>
      <c r="F25" s="77"/>
    </row>
    <row r="26" spans="1:11" ht="15.75" x14ac:dyDescent="0.25">
      <c r="B26" s="137"/>
      <c r="C26" s="137"/>
    </row>
  </sheetData>
  <mergeCells count="6">
    <mergeCell ref="B26:C26"/>
    <mergeCell ref="B2:E2"/>
    <mergeCell ref="A4:B4"/>
    <mergeCell ref="A23:C23"/>
    <mergeCell ref="D23:E23"/>
    <mergeCell ref="A24:C24"/>
  </mergeCells>
  <pageMargins left="0.7" right="0.7" top="0.75" bottom="0.75" header="0.3" footer="0.3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workbookViewId="0">
      <selection activeCell="B28" sqref="B28"/>
    </sheetView>
  </sheetViews>
  <sheetFormatPr defaultRowHeight="12.75" x14ac:dyDescent="0.2"/>
  <cols>
    <col min="1" max="1" width="24" customWidth="1"/>
    <col min="2" max="2" width="36.28515625" customWidth="1"/>
    <col min="3" max="3" width="25.28515625" customWidth="1"/>
  </cols>
  <sheetData>
    <row r="2" spans="1:7" ht="16.5" customHeight="1" x14ac:dyDescent="0.2">
      <c r="A2" s="139" t="s">
        <v>148</v>
      </c>
      <c r="B2" s="140"/>
      <c r="C2" s="140"/>
    </row>
    <row r="3" spans="1:7" ht="32.25" customHeight="1" x14ac:dyDescent="0.2">
      <c r="A3" s="140"/>
      <c r="B3" s="140"/>
      <c r="C3" s="140"/>
    </row>
    <row r="4" spans="1:7" ht="31.5" x14ac:dyDescent="0.2">
      <c r="A4" s="11" t="s">
        <v>128</v>
      </c>
      <c r="B4" s="11" t="s">
        <v>129</v>
      </c>
      <c r="C4" s="11" t="s">
        <v>130</v>
      </c>
    </row>
    <row r="5" spans="1:7" ht="72" customHeight="1" x14ac:dyDescent="0.2">
      <c r="A5" s="11" t="s">
        <v>139</v>
      </c>
      <c r="B5" s="73"/>
      <c r="C5" s="88">
        <v>300</v>
      </c>
    </row>
    <row r="6" spans="1:7" ht="69.75" customHeight="1" x14ac:dyDescent="0.25">
      <c r="A6" s="9" t="s">
        <v>138</v>
      </c>
      <c r="B6" s="11" t="s">
        <v>140</v>
      </c>
      <c r="C6" s="87">
        <v>0</v>
      </c>
    </row>
    <row r="7" spans="1:7" ht="15.75" x14ac:dyDescent="0.25">
      <c r="A7" s="141"/>
      <c r="B7" s="141"/>
      <c r="C7" s="141"/>
    </row>
    <row r="8" spans="1:7" ht="14.25" customHeight="1" x14ac:dyDescent="0.25">
      <c r="A8" s="86"/>
      <c r="B8" s="86"/>
      <c r="C8" s="86"/>
    </row>
    <row r="9" spans="1:7" ht="15.75" hidden="1" x14ac:dyDescent="0.25">
      <c r="A9" s="86"/>
      <c r="B9" s="86"/>
      <c r="C9" s="86"/>
    </row>
    <row r="10" spans="1:7" ht="15.75" hidden="1" x14ac:dyDescent="0.25">
      <c r="A10" s="86"/>
      <c r="B10" s="86"/>
      <c r="C10" s="86"/>
    </row>
    <row r="12" spans="1:7" ht="15" x14ac:dyDescent="0.25">
      <c r="A12" s="143" t="s">
        <v>115</v>
      </c>
      <c r="B12" s="145"/>
      <c r="C12" s="93" t="s">
        <v>116</v>
      </c>
      <c r="D12" s="84"/>
      <c r="E12" s="84"/>
      <c r="G12" s="85"/>
    </row>
    <row r="13" spans="1:7" x14ac:dyDescent="0.2">
      <c r="C13" s="81"/>
    </row>
    <row r="14" spans="1:7" s="75" customFormat="1" ht="15" x14ac:dyDescent="0.25">
      <c r="A14" s="146" t="s">
        <v>150</v>
      </c>
      <c r="B14" s="146"/>
      <c r="C14" s="76" t="s">
        <v>92</v>
      </c>
    </row>
  </sheetData>
  <mergeCells count="4">
    <mergeCell ref="A2:C3"/>
    <mergeCell ref="A7:C7"/>
    <mergeCell ref="A12:B12"/>
    <mergeCell ref="A14:B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исполнение</vt:lpstr>
      <vt:lpstr>МП</vt:lpstr>
      <vt:lpstr>Резервный фонд</vt:lpstr>
      <vt:lpstr>М П</vt:lpstr>
      <vt:lpstr>Резевный фонд</vt:lpstr>
      <vt:lpstr>исполнение!Область_печати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2014-10-20T00:41:12Z</cp:lastPrinted>
  <dcterms:created xsi:type="dcterms:W3CDTF">1996-10-08T23:32:33Z</dcterms:created>
  <dcterms:modified xsi:type="dcterms:W3CDTF">2014-10-24T09:30:17Z</dcterms:modified>
</cp:coreProperties>
</file>