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исполнение " sheetId="8" r:id="rId1"/>
    <sheet name="М П" sheetId="11" r:id="rId2"/>
  </sheets>
  <definedNames>
    <definedName name="_xlnm.Print_Area" localSheetId="0">'исполнение '!$A$1:$E$91</definedName>
    <definedName name="_xlnm.Print_Area" localSheetId="1">'М П'!$A$1:$E$19</definedName>
  </definedNames>
  <calcPr calcId="145621"/>
</workbook>
</file>

<file path=xl/calcChain.xml><?xml version="1.0" encoding="utf-8"?>
<calcChain xmlns="http://schemas.openxmlformats.org/spreadsheetml/2006/main">
  <c r="D80" i="8" l="1"/>
  <c r="D78" i="8"/>
  <c r="C78" i="8"/>
  <c r="E14" i="8" l="1"/>
  <c r="E20" i="8" l="1"/>
  <c r="E29" i="8" l="1"/>
  <c r="D17" i="11" l="1"/>
  <c r="C17" i="11"/>
  <c r="E16" i="11" l="1"/>
  <c r="C43" i="8" l="1"/>
  <c r="D43" i="8"/>
  <c r="E46" i="8"/>
  <c r="C80" i="8" l="1"/>
  <c r="E64" i="8"/>
  <c r="D63" i="8"/>
  <c r="C63" i="8"/>
  <c r="E63" i="8" l="1"/>
  <c r="E30" i="8"/>
  <c r="E15" i="11" l="1"/>
  <c r="E14" i="11"/>
  <c r="E13" i="11"/>
  <c r="E12" i="11"/>
  <c r="E11" i="11"/>
  <c r="E10" i="11"/>
  <c r="E9" i="11"/>
  <c r="E8" i="11"/>
  <c r="E7" i="11"/>
  <c r="E17" i="11" l="1"/>
  <c r="D60" i="8" l="1"/>
  <c r="C60" i="8"/>
  <c r="D54" i="8"/>
  <c r="C54" i="8"/>
  <c r="D49" i="8"/>
  <c r="C49" i="8"/>
  <c r="D38" i="8"/>
  <c r="C38" i="8"/>
  <c r="D34" i="8"/>
  <c r="C34" i="8"/>
  <c r="D24" i="8"/>
  <c r="C24" i="8"/>
  <c r="D8" i="8"/>
  <c r="C8" i="8"/>
  <c r="E24" i="8" l="1"/>
  <c r="H17" i="11"/>
  <c r="H15" i="11"/>
  <c r="H14" i="11"/>
  <c r="H13" i="11"/>
  <c r="H12" i="11"/>
  <c r="H11" i="11"/>
  <c r="H10" i="11"/>
  <c r="H9" i="11"/>
  <c r="H8" i="11"/>
  <c r="H7" i="11"/>
  <c r="D22" i="8" l="1"/>
  <c r="D77" i="8" l="1"/>
  <c r="E9" i="8" l="1"/>
  <c r="E10" i="8"/>
  <c r="E11" i="8"/>
  <c r="E12" i="8"/>
  <c r="E13" i="8"/>
  <c r="E15" i="8"/>
  <c r="E16" i="8"/>
  <c r="E17" i="8"/>
  <c r="E18" i="8"/>
  <c r="E19" i="8"/>
  <c r="C77" i="8"/>
  <c r="E62" i="8"/>
  <c r="E61" i="8"/>
  <c r="E59" i="8"/>
  <c r="E58" i="8"/>
  <c r="E57" i="8"/>
  <c r="E56" i="8"/>
  <c r="E55" i="8"/>
  <c r="E53" i="8"/>
  <c r="D52" i="8"/>
  <c r="C52" i="8"/>
  <c r="E51" i="8"/>
  <c r="E50" i="8"/>
  <c r="E48" i="8"/>
  <c r="E47" i="8"/>
  <c r="E45" i="8"/>
  <c r="E44" i="8"/>
  <c r="E42" i="8"/>
  <c r="E41" i="8"/>
  <c r="E40" i="8"/>
  <c r="E39" i="8"/>
  <c r="E37" i="8"/>
  <c r="E36" i="8"/>
  <c r="E35" i="8"/>
  <c r="E33" i="8"/>
  <c r="D32" i="8"/>
  <c r="C32" i="8"/>
  <c r="C65" i="8" s="1"/>
  <c r="E31" i="8"/>
  <c r="E28" i="8"/>
  <c r="E27" i="8"/>
  <c r="E26" i="8"/>
  <c r="E25" i="8"/>
  <c r="E21" i="8"/>
  <c r="C22" i="8"/>
  <c r="D65" i="8" l="1"/>
  <c r="E52" i="8"/>
  <c r="E60" i="8"/>
  <c r="E54" i="8"/>
  <c r="E49" i="8"/>
  <c r="E43" i="8"/>
  <c r="E38" i="8"/>
  <c r="E34" i="8"/>
  <c r="E32" i="8"/>
  <c r="E22" i="8"/>
  <c r="E8" i="8"/>
  <c r="E65" i="8" l="1"/>
</calcChain>
</file>

<file path=xl/sharedStrings.xml><?xml version="1.0" encoding="utf-8"?>
<sst xmlns="http://schemas.openxmlformats.org/spreadsheetml/2006/main" count="128" uniqueCount="112">
  <si>
    <t>Сведения о ходе исполнения бюджета г. Канска</t>
  </si>
  <si>
    <t>(тыс. рублей)</t>
  </si>
  <si>
    <t>Наименование показателей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</si>
  <si>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</si>
  <si>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</si>
  <si>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</si>
  <si>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</si>
  <si>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</si>
  <si>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</si>
  <si>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</si>
  <si>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</si>
  <si>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</si>
  <si>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</si>
  <si>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</si>
  <si>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</si>
  <si>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</si>
  <si>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</si>
  <si>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</si>
  <si>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</si>
  <si>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</si>
  <si>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</si>
  <si>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</si>
  <si>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</si>
  <si>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</si>
  <si>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</si>
  <si>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</si>
  <si>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</si>
  <si>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</si>
  <si>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</si>
  <si>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</si>
  <si>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</si>
  <si>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</si>
  <si>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</si>
  <si>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</si>
  <si>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</si>
  <si>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</si>
  <si>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</si>
  <si>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</si>
  <si>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</si>
  <si>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</si>
  <si>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</si>
  <si>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</si>
  <si>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</si>
  <si>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</si>
  <si>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</si>
  <si>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</si>
  <si>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</si>
  <si>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</si>
  <si>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</si>
  <si>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</si>
  <si>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</si>
  <si>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</si>
  <si>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</si>
  <si>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</si>
  <si>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ВСЕГО РАСХОДОВ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</si>
  <si>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</si>
  <si>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</si>
  <si>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</si>
  <si>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</si>
  <si>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</si>
  <si>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</si>
  <si>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</si>
  <si>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</si>
  <si>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</si>
  <si>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 xml:space="preserve">Налоги на товары (работы, услуги), реализуемые на территории Российской Федерации </t>
  </si>
  <si>
    <t>Доходы от оказания платных услуг (работ) и компенсации затрат государства</t>
  </si>
  <si>
    <t>Дорожное хозяйство (дорожные фонды)</t>
  </si>
  <si>
    <t>Получение бюджетных 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</si>
  <si>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ДЕФИЦИТОВ  БЮДЖЕТОВ</t>
  </si>
  <si>
    <t>Источники финансирования дефицитов    бюджетов-всего</t>
  </si>
  <si>
    <t>№ п\п</t>
  </si>
  <si>
    <t>Наименование программы</t>
  </si>
  <si>
    <t>%  исполнения к годовым назначениям</t>
  </si>
  <si>
    <t>Всего</t>
  </si>
  <si>
    <t>Муниципальная программа города Канска "Развитие образования"</t>
  </si>
  <si>
    <t>Муниципальная программа города Канска "Социальная поддержка населения"</t>
  </si>
  <si>
    <t>Муниципальная программа города Канска "Городское хозяйство"</t>
  </si>
  <si>
    <t>Муниципальная программа города Канска "Защита населения от чрезвычайных ситуаций природного и техногенного характера"</t>
  </si>
  <si>
    <t>Муниципальная программа города Канска "Развитие культуры"</t>
  </si>
  <si>
    <t>Муниципальная программа города Канска "Развитие инвестиционной деятельности, малого и среднего предпринимательства"</t>
  </si>
  <si>
    <t>Муниципальная программа города Канска "Обеспечение доступным и комфортным жильем жителей города"</t>
  </si>
  <si>
    <t>Муниципальная программа города Канска "Управление муниципальными финансами"</t>
  </si>
  <si>
    <t>.</t>
  </si>
  <si>
    <t>Задолженность и перерасчеты по отмененным налогам, сборам и иным обязательным платежам</t>
  </si>
  <si>
    <t>Получение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</si>
  <si>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</si>
  <si>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ИСТОЧНИКИ ФИНАНСИРОВАНИЯ ДЕФИЦИТА ГОРОДСКОГО БЮДЖЕТА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</si>
  <si>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</si>
  <si>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рублей</t>
  </si>
  <si>
    <t>№ п/п</t>
  </si>
  <si>
    <t>Наименование показателя</t>
  </si>
  <si>
    <t>Значение</t>
  </si>
  <si>
    <t>Среднесписочная численность муниципальных служащих органов местного самоуправления города Канска за отчетный квартал, человек</t>
  </si>
  <si>
    <t>Фактические затраты на денежное содержание муниципальных служащих органов местного самоуправления города Канска за отчетный квартал, тыс. руб.</t>
  </si>
  <si>
    <t>Среднесписочная численность работников муниципальных учреждений, оплата труда которых осуществляется за счет средств бюджетной сметы, за отчетный квартал, человек</t>
  </si>
  <si>
    <t xml:space="preserve">Кассовое исполнение </t>
  </si>
  <si>
    <t>Фактические затраты на оплату труда работников муниципальных учреждений за отчетный квартал, тыс. руб.</t>
  </si>
  <si>
    <t>Резервные фонды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</si>
  <si>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</si>
  <si>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</si>
  <si>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Муниципальная программа города Канска "Развитие физической культуры, спорта и молодежной политики"</t>
  </si>
  <si>
    <t xml:space="preserve">Молодежная политика </t>
  </si>
  <si>
    <t>Дополнительное образование детей</t>
  </si>
  <si>
    <t>Муниципальная программа города Канска "Формирование современной городской среды"</t>
  </si>
  <si>
    <t>Обеспечение проведения выборов и референдумов</t>
  </si>
  <si>
    <t>Информация о реализации муниципальных  программ
города Канска по состоянию на 01 октября 2017 года</t>
  </si>
  <si>
    <t>Годовой план с учетом изменений на 01.10.2017 г.</t>
  </si>
  <si>
    <t>Сведения о численности муниципальных служащих органов местного самоуправления города Канска, работников муниципальных учреждений по состоянию на 01 октября 2017 года</t>
  </si>
  <si>
    <t>за 2017 год  по состоянию на 01 октября 2017 года</t>
  </si>
  <si>
    <t>Годовой план с учетом изменений на 
01 октября 2017 г.</t>
  </si>
  <si>
    <t>Заместитель главы города по экономике и финансам</t>
  </si>
  <si>
    <t>Н.В. Кадач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</si>
</sst>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#,##0.0_р_."/>
    <numFmt numFmtId="166" formatCode="#,##0.0"/>
  </numFmts>
  <fonts count="17" x14ac:knownFonts="1">
    <font>
      <sz val="10"/>
      <name val="Arial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0"/>
      <name val="Times New Roman"/>
      <family val="1"/>
      <charset val="204"/>
    </font>
    <font>
      <sz val="10"/>
      <name val="Arial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97">
    <xf numFmtId="0" fontId="0" fillId="0" borderId="0" xfId="0"/>
    <xf numFmtId="0" fontId="2" fillId="0" borderId="0" xfId="0" applyFont="1"/>
    <xf numFmtId="166" fontId="2" fillId="0" borderId="0" xfId="0" applyNumberFormat="1" applyFont="1"/>
    <xf numFmtId="0" fontId="2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  <xf numFmtId="166" fontId="0" fillId="0" borderId="0" xfId="0" applyNumberFormat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" fontId="0" fillId="0" borderId="0" xfId="0" applyNumberFormat="1"/>
    <xf numFmtId="3" fontId="0" fillId="0" borderId="0" xfId="0" applyNumberFormat="1" applyFill="1"/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/>
    <xf numFmtId="0" fontId="7" fillId="0" borderId="0" xfId="0" applyFont="1"/>
    <xf numFmtId="166" fontId="7" fillId="0" borderId="0" xfId="0" applyNumberFormat="1" applyFont="1"/>
    <xf numFmtId="166" fontId="7" fillId="0" borderId="0" xfId="0" applyNumberFormat="1" applyFont="1" applyAlignment="1">
      <alignment horizontal="right"/>
    </xf>
    <xf numFmtId="0" fontId="8" fillId="0" borderId="0" xfId="0" applyFont="1" applyFill="1"/>
    <xf numFmtId="0" fontId="2" fillId="0" borderId="0" xfId="0" applyFont="1" applyFill="1" applyAlignment="1">
      <alignment horizontal="left" vertical="center" wrapText="1"/>
    </xf>
    <xf numFmtId="2" fontId="2" fillId="0" borderId="0" xfId="0" applyNumberFormat="1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right" vertical="center" wrapText="1"/>
    </xf>
    <xf numFmtId="2" fontId="8" fillId="0" borderId="0" xfId="0" applyNumberFormat="1" applyFont="1" applyFill="1"/>
    <xf numFmtId="1" fontId="2" fillId="0" borderId="0" xfId="0" applyNumberFormat="1" applyFont="1" applyFill="1" applyAlignment="1">
      <alignment horizontal="right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 shrinkToFit="1"/>
    </xf>
    <xf numFmtId="165" fontId="5" fillId="0" borderId="1" xfId="0" applyNumberFormat="1" applyFont="1" applyFill="1" applyBorder="1" applyAlignment="1">
      <alignment horizontal="right" vertical="center" wrapText="1" shrinkToFit="1"/>
    </xf>
    <xf numFmtId="0" fontId="4" fillId="0" borderId="0" xfId="0" applyFont="1" applyAlignment="1">
      <alignment shrinkToFit="1"/>
    </xf>
    <xf numFmtId="164" fontId="2" fillId="0" borderId="1" xfId="0" applyNumberFormat="1" applyFont="1" applyFill="1" applyBorder="1" applyAlignment="1">
      <alignment horizontal="right" vertical="center" wrapText="1" shrinkToFit="1"/>
    </xf>
    <xf numFmtId="165" fontId="2" fillId="0" borderId="1" xfId="0" applyNumberFormat="1" applyFont="1" applyFill="1" applyBorder="1" applyAlignment="1">
      <alignment horizontal="right" vertical="center" wrapText="1" shrinkToFit="1"/>
    </xf>
    <xf numFmtId="164" fontId="2" fillId="0" borderId="2" xfId="0" applyNumberFormat="1" applyFont="1" applyFill="1" applyBorder="1" applyAlignment="1">
      <alignment horizontal="right" vertical="center" wrapText="1" shrinkToFit="1"/>
    </xf>
    <xf numFmtId="165" fontId="2" fillId="0" borderId="2" xfId="0" applyNumberFormat="1" applyFont="1" applyFill="1" applyBorder="1" applyAlignment="1">
      <alignment horizontal="right" vertical="center" wrapText="1" shrinkToFit="1"/>
    </xf>
    <xf numFmtId="165" fontId="5" fillId="0" borderId="2" xfId="0" applyNumberFormat="1" applyFont="1" applyFill="1" applyBorder="1" applyAlignment="1">
      <alignment horizontal="right" vertical="center" wrapText="1" shrinkToFit="1"/>
    </xf>
    <xf numFmtId="164" fontId="4" fillId="0" borderId="0" xfId="0" applyNumberFormat="1" applyFont="1" applyAlignment="1">
      <alignment shrinkToFit="1"/>
    </xf>
    <xf numFmtId="164" fontId="5" fillId="2" borderId="1" xfId="0" applyNumberFormat="1" applyFont="1" applyFill="1" applyBorder="1" applyAlignment="1">
      <alignment horizontal="right" vertical="center" wrapText="1" shrinkToFit="1"/>
    </xf>
    <xf numFmtId="164" fontId="2" fillId="2" borderId="1" xfId="0" applyNumberFormat="1" applyFont="1" applyFill="1" applyBorder="1" applyAlignment="1">
      <alignment horizontal="right" vertical="center" wrapText="1" shrinkToFit="1"/>
    </xf>
    <xf numFmtId="0" fontId="8" fillId="0" borderId="0" xfId="0" applyFont="1" applyFill="1" applyAlignment="1">
      <alignment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shrinkToFit="1"/>
    </xf>
    <xf numFmtId="2" fontId="2" fillId="0" borderId="0" xfId="0" applyNumberFormat="1" applyFont="1" applyFill="1" applyBorder="1" applyAlignment="1">
      <alignment horizontal="left" shrinkToFit="1"/>
    </xf>
    <xf numFmtId="0" fontId="12" fillId="0" borderId="0" xfId="0" applyFont="1"/>
    <xf numFmtId="166" fontId="12" fillId="0" borderId="0" xfId="0" applyNumberFormat="1" applyFont="1"/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3" fontId="2" fillId="0" borderId="1" xfId="0" applyNumberFormat="1" applyFont="1" applyFill="1" applyBorder="1" applyAlignment="1">
      <alignment horizontal="right" vertical="center" wrapText="1" shrinkToFit="1"/>
    </xf>
    <xf numFmtId="4" fontId="5" fillId="0" borderId="1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wrapText="1"/>
    </xf>
    <xf numFmtId="4" fontId="15" fillId="0" borderId="1" xfId="1" applyNumberFormat="1" applyFont="1" applyBorder="1" applyAlignment="1" applyProtection="1">
      <alignment horizontal="center" vertical="center" wrapText="1"/>
    </xf>
    <xf numFmtId="3" fontId="12" fillId="0" borderId="0" xfId="0" applyNumberFormat="1" applyFont="1"/>
    <xf numFmtId="3" fontId="12" fillId="0" borderId="0" xfId="0" applyNumberFormat="1" applyFont="1" applyFill="1"/>
    <xf numFmtId="49" fontId="2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1" applyNumberFormat="1" applyFont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2" fillId="0" borderId="4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top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left" vertical="center" wrapText="1" shrinkToFit="1"/>
    </xf>
    <xf numFmtId="0" fontId="5" fillId="0" borderId="4" xfId="0" applyFont="1" applyFill="1" applyBorder="1" applyAlignment="1">
      <alignment horizontal="left" vertical="center" wrapText="1" shrinkToFit="1"/>
    </xf>
    <xf numFmtId="0" fontId="2" fillId="0" borderId="4" xfId="0" applyFont="1" applyBorder="1" applyAlignment="1">
      <alignment horizontal="left" vertical="center" wrapText="1" shrinkToFit="1"/>
    </xf>
    <xf numFmtId="49" fontId="5" fillId="0" borderId="1" xfId="0" applyNumberFormat="1" applyFont="1" applyFill="1" applyBorder="1" applyAlignment="1">
      <alignment horizontal="left" vertical="center" wrapText="1" shrinkToFit="1"/>
    </xf>
    <xf numFmtId="49" fontId="2" fillId="0" borderId="1" xfId="0" applyNumberFormat="1" applyFont="1" applyFill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5" fillId="0" borderId="5" xfId="0" applyFont="1" applyFill="1" applyBorder="1" applyAlignment="1">
      <alignment horizontal="center" wrapText="1" shrinkToFit="1"/>
    </xf>
    <xf numFmtId="0" fontId="5" fillId="0" borderId="6" xfId="0" applyFont="1" applyFill="1" applyBorder="1" applyAlignment="1">
      <alignment horizontal="center" wrapText="1" shrinkToFit="1"/>
    </xf>
    <xf numFmtId="0" fontId="5" fillId="0" borderId="7" xfId="0" applyFont="1" applyFill="1" applyBorder="1" applyAlignment="1">
      <alignment horizontal="center" wrapText="1" shrinkToFit="1"/>
    </xf>
    <xf numFmtId="0" fontId="12" fillId="0" borderId="4" xfId="0" applyFont="1" applyBorder="1" applyAlignment="1">
      <alignment horizontal="left" vertical="center" wrapText="1" shrinkToFit="1"/>
    </xf>
    <xf numFmtId="2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9" xfId="0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49" fontId="3" fillId="0" borderId="0" xfId="0" applyNumberFormat="1" applyFont="1" applyAlignment="1">
      <alignment horizontal="center" wrapText="1"/>
    </xf>
    <xf numFmtId="0" fontId="0" fillId="0" borderId="8" xfId="0" applyBorder="1" applyAlignment="1"/>
    <xf numFmtId="0" fontId="13" fillId="0" borderId="0" xfId="0" applyFont="1" applyFill="1" applyBorder="1" applyAlignment="1">
      <alignment horizontal="left" wrapText="1"/>
    </xf>
    <xf numFmtId="2" fontId="13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tabSelected="1" view="pageBreakPreview" zoomScaleNormal="100" zoomScaleSheetLayoutView="100" workbookViewId="0">
      <selection activeCell="E91" sqref="E91"/>
    </sheetView>
  </sheetViews>
  <sheetFormatPr defaultRowHeight="12.75" x14ac:dyDescent="0.2"/>
  <cols>
    <col min="1" max="1" width="7.140625" style="18" customWidth="1"/>
    <col min="2" max="2" width="46.85546875" style="18" customWidth="1"/>
    <col min="3" max="3" width="28.28515625" style="18" customWidth="1"/>
    <col min="4" max="4" width="20.85546875" style="18" customWidth="1"/>
    <col min="5" max="5" width="20.5703125" style="18" customWidth="1"/>
    <col min="6" max="6" width="16.5703125" style="18" customWidth="1"/>
    <col min="7" max="7" width="25.140625" style="18" customWidth="1"/>
    <col min="8" max="16384" width="9.140625" style="18"/>
  </cols>
  <sheetData>
    <row r="1" spans="1:5" ht="20.25" x14ac:dyDescent="0.3">
      <c r="A1" s="22"/>
      <c r="B1" s="68" t="s">
        <v>0</v>
      </c>
      <c r="C1" s="68"/>
      <c r="D1" s="68"/>
      <c r="E1" s="68"/>
    </row>
    <row r="2" spans="1:5" ht="20.25" x14ac:dyDescent="0.2">
      <c r="A2" s="22"/>
      <c r="B2" s="69" t="s">
        <v>108</v>
      </c>
      <c r="C2" s="69"/>
      <c r="D2" s="69"/>
      <c r="E2" s="69"/>
    </row>
    <row r="3" spans="1:5" ht="15.75" x14ac:dyDescent="0.2">
      <c r="A3" s="22"/>
      <c r="B3" s="23"/>
      <c r="C3" s="23"/>
      <c r="D3" s="24"/>
      <c r="E3" s="25"/>
    </row>
    <row r="4" spans="1:5" ht="15.75" x14ac:dyDescent="0.2">
      <c r="A4" s="22"/>
      <c r="B4" s="22"/>
      <c r="C4" s="22"/>
      <c r="D4" s="26"/>
      <c r="E4" s="27" t="s">
        <v>1</v>
      </c>
    </row>
    <row r="5" spans="1:5" ht="90" customHeight="1" x14ac:dyDescent="0.2">
      <c r="A5" s="70" t="s">
        <v>2</v>
      </c>
      <c r="B5" s="70"/>
      <c r="C5" s="48" t="s">
        <v>109</v>
      </c>
      <c r="D5" s="28" t="s">
        <v>3</v>
      </c>
      <c r="E5" s="29" t="s">
        <v>4</v>
      </c>
    </row>
    <row r="6" spans="1:5" ht="18.75" x14ac:dyDescent="0.2">
      <c r="A6" s="71">
        <v>1</v>
      </c>
      <c r="B6" s="71"/>
      <c r="C6" s="49">
        <v>2</v>
      </c>
      <c r="D6" s="49">
        <v>3</v>
      </c>
      <c r="E6" s="30">
        <v>4</v>
      </c>
    </row>
    <row r="7" spans="1:5" ht="15.75" customHeight="1" x14ac:dyDescent="0.2">
      <c r="A7" s="72" t="s">
        <v>5</v>
      </c>
      <c r="B7" s="72"/>
      <c r="C7" s="72"/>
      <c r="D7" s="72"/>
      <c r="E7" s="72"/>
    </row>
    <row r="8" spans="1:5" s="33" customFormat="1" ht="21.75" customHeight="1" x14ac:dyDescent="0.2">
      <c r="A8" s="65" t="s">
        <v>6</v>
      </c>
      <c r="B8" s="65"/>
      <c r="C8" s="31">
        <f>C9+C10+C11+C12+C13+C14+C15+C16+C17+C18+C19+C20</f>
        <v>497691</v>
      </c>
      <c r="D8" s="31">
        <f>D9+D10+D11+D12+D13+D14+D15+D16+D17+D18+D19+D20</f>
        <v>334677</v>
      </c>
      <c r="E8" s="32">
        <f t="shared" ref="E8:E18" si="0">ROUND(D8/C8*100,1)</f>
        <v>67.2</v>
      </c>
    </row>
    <row r="9" spans="1:5" s="33" customFormat="1" ht="23.25" customHeight="1" x14ac:dyDescent="0.2">
      <c r="A9" s="67" t="s">
        <v>7</v>
      </c>
      <c r="B9" s="67"/>
      <c r="C9" s="34">
        <v>291538</v>
      </c>
      <c r="D9" s="34">
        <v>198664</v>
      </c>
      <c r="E9" s="35">
        <f t="shared" si="0"/>
        <v>68.099999999999994</v>
      </c>
    </row>
    <row r="10" spans="1:5" s="33" customFormat="1" ht="41.25" customHeight="1" x14ac:dyDescent="0.2">
      <c r="A10" s="63" t="s">
        <v>64</v>
      </c>
      <c r="B10" s="66"/>
      <c r="C10" s="36">
        <v>20443</v>
      </c>
      <c r="D10" s="36">
        <v>13575</v>
      </c>
      <c r="E10" s="35">
        <f t="shared" si="0"/>
        <v>66.400000000000006</v>
      </c>
    </row>
    <row r="11" spans="1:5" s="33" customFormat="1" ht="22.5" customHeight="1" x14ac:dyDescent="0.2">
      <c r="A11" s="67" t="s">
        <v>8</v>
      </c>
      <c r="B11" s="67"/>
      <c r="C11" s="36">
        <v>53196</v>
      </c>
      <c r="D11" s="36">
        <v>37645</v>
      </c>
      <c r="E11" s="37">
        <f t="shared" si="0"/>
        <v>70.8</v>
      </c>
    </row>
    <row r="12" spans="1:5" s="33" customFormat="1" ht="22.5" customHeight="1" x14ac:dyDescent="0.2">
      <c r="A12" s="67" t="s">
        <v>9</v>
      </c>
      <c r="B12" s="67"/>
      <c r="C12" s="34">
        <v>42921</v>
      </c>
      <c r="D12" s="34">
        <v>21676</v>
      </c>
      <c r="E12" s="35">
        <f>ROUND(D12/C12*100,1)</f>
        <v>50.5</v>
      </c>
    </row>
    <row r="13" spans="1:5" s="33" customFormat="1" ht="24.75" customHeight="1" x14ac:dyDescent="0.2">
      <c r="A13" s="67" t="s">
        <v>10</v>
      </c>
      <c r="B13" s="67"/>
      <c r="C13" s="34">
        <v>23745</v>
      </c>
      <c r="D13" s="34">
        <v>14494</v>
      </c>
      <c r="E13" s="35">
        <f t="shared" si="0"/>
        <v>61</v>
      </c>
    </row>
    <row r="14" spans="1:5" s="33" customFormat="1" ht="37.5" customHeight="1" x14ac:dyDescent="0.2">
      <c r="A14" s="63" t="s">
        <v>83</v>
      </c>
      <c r="B14" s="64"/>
      <c r="C14" s="34">
        <v>95</v>
      </c>
      <c r="D14" s="34">
        <v>95</v>
      </c>
      <c r="E14" s="35">
        <f t="shared" si="0"/>
        <v>100</v>
      </c>
    </row>
    <row r="15" spans="1:5" s="33" customFormat="1" ht="49.5" customHeight="1" x14ac:dyDescent="0.2">
      <c r="A15" s="63" t="s">
        <v>11</v>
      </c>
      <c r="B15" s="66"/>
      <c r="C15" s="34">
        <v>38790</v>
      </c>
      <c r="D15" s="34">
        <v>29851</v>
      </c>
      <c r="E15" s="35">
        <f t="shared" si="0"/>
        <v>77</v>
      </c>
    </row>
    <row r="16" spans="1:5" s="33" customFormat="1" ht="24.75" customHeight="1" x14ac:dyDescent="0.2">
      <c r="A16" s="67" t="s">
        <v>12</v>
      </c>
      <c r="B16" s="67"/>
      <c r="C16" s="34">
        <v>1744</v>
      </c>
      <c r="D16" s="34">
        <v>1339</v>
      </c>
      <c r="E16" s="35">
        <f t="shared" si="0"/>
        <v>76.8</v>
      </c>
    </row>
    <row r="17" spans="1:6" s="33" customFormat="1" ht="35.25" customHeight="1" x14ac:dyDescent="0.2">
      <c r="A17" s="67" t="s">
        <v>65</v>
      </c>
      <c r="B17" s="67"/>
      <c r="C17" s="34">
        <v>2593</v>
      </c>
      <c r="D17" s="34">
        <v>1788</v>
      </c>
      <c r="E17" s="35">
        <f t="shared" si="0"/>
        <v>69</v>
      </c>
    </row>
    <row r="18" spans="1:6" s="33" customFormat="1" ht="36.75" customHeight="1" x14ac:dyDescent="0.2">
      <c r="A18" s="67" t="s">
        <v>13</v>
      </c>
      <c r="B18" s="67"/>
      <c r="C18" s="34">
        <v>12040</v>
      </c>
      <c r="D18" s="34">
        <v>5985</v>
      </c>
      <c r="E18" s="35">
        <f t="shared" si="0"/>
        <v>49.7</v>
      </c>
    </row>
    <row r="19" spans="1:6" s="33" customFormat="1" ht="24" customHeight="1" x14ac:dyDescent="0.2">
      <c r="A19" s="67" t="s">
        <v>15</v>
      </c>
      <c r="B19" s="67"/>
      <c r="C19" s="34">
        <v>10262</v>
      </c>
      <c r="D19" s="34">
        <v>9238</v>
      </c>
      <c r="E19" s="35">
        <f>ROUND(D19/C19*100,1)</f>
        <v>90</v>
      </c>
    </row>
    <row r="20" spans="1:6" s="33" customFormat="1" ht="24" customHeight="1" x14ac:dyDescent="0.2">
      <c r="A20" s="67" t="s">
        <v>16</v>
      </c>
      <c r="B20" s="67"/>
      <c r="C20" s="34">
        <v>324</v>
      </c>
      <c r="D20" s="34">
        <v>327</v>
      </c>
      <c r="E20" s="35">
        <f>ROUND(D20/C20*100,1)</f>
        <v>100.9</v>
      </c>
    </row>
    <row r="21" spans="1:6" s="33" customFormat="1" ht="21" customHeight="1" x14ac:dyDescent="0.2">
      <c r="A21" s="65" t="s">
        <v>17</v>
      </c>
      <c r="B21" s="65"/>
      <c r="C21" s="31">
        <v>1626112</v>
      </c>
      <c r="D21" s="31">
        <v>1101935</v>
      </c>
      <c r="E21" s="32">
        <f>ROUND(D21/C21*100,1)</f>
        <v>67.8</v>
      </c>
    </row>
    <row r="22" spans="1:6" s="33" customFormat="1" ht="23.25" customHeight="1" x14ac:dyDescent="0.2">
      <c r="A22" s="65" t="s">
        <v>18</v>
      </c>
      <c r="B22" s="65"/>
      <c r="C22" s="31">
        <f>C8+C21</f>
        <v>2123803</v>
      </c>
      <c r="D22" s="31">
        <f>D8+D21</f>
        <v>1436612</v>
      </c>
      <c r="E22" s="32">
        <f>ROUND(D22/C22*100,1)</f>
        <v>67.599999999999994</v>
      </c>
    </row>
    <row r="23" spans="1:6" s="33" customFormat="1" ht="21" customHeight="1" x14ac:dyDescent="0.2">
      <c r="A23" s="73" t="s">
        <v>19</v>
      </c>
      <c r="B23" s="73"/>
      <c r="C23" s="73"/>
      <c r="D23" s="73"/>
      <c r="E23" s="73"/>
    </row>
    <row r="24" spans="1:6" s="33" customFormat="1" ht="24.75" customHeight="1" x14ac:dyDescent="0.2">
      <c r="A24" s="65" t="s">
        <v>20</v>
      </c>
      <c r="B24" s="65"/>
      <c r="C24" s="31">
        <f>SUM(C25:C31)</f>
        <v>76505</v>
      </c>
      <c r="D24" s="31">
        <f>SUM(D25:D31)</f>
        <v>49285</v>
      </c>
      <c r="E24" s="38">
        <f>ROUND(D24/C24*100,1)</f>
        <v>64.400000000000006</v>
      </c>
    </row>
    <row r="25" spans="1:6" s="33" customFormat="1" ht="39.75" customHeight="1" x14ac:dyDescent="0.2">
      <c r="A25" s="67" t="s">
        <v>21</v>
      </c>
      <c r="B25" s="67"/>
      <c r="C25" s="34">
        <v>1280</v>
      </c>
      <c r="D25" s="34">
        <v>885</v>
      </c>
      <c r="E25" s="35">
        <f t="shared" ref="E25:E30" si="1">ROUND(D25/C25*100,1)</f>
        <v>69.099999999999994</v>
      </c>
      <c r="F25" s="39"/>
    </row>
    <row r="26" spans="1:6" s="33" customFormat="1" ht="65.25" customHeight="1" x14ac:dyDescent="0.2">
      <c r="A26" s="67" t="s">
        <v>22</v>
      </c>
      <c r="B26" s="67"/>
      <c r="C26" s="34">
        <v>5376</v>
      </c>
      <c r="D26" s="34">
        <v>3017</v>
      </c>
      <c r="E26" s="35">
        <f t="shared" si="1"/>
        <v>56.1</v>
      </c>
      <c r="F26" s="39"/>
    </row>
    <row r="27" spans="1:6" s="33" customFormat="1" ht="54.75" customHeight="1" x14ac:dyDescent="0.2">
      <c r="A27" s="67" t="s">
        <v>23</v>
      </c>
      <c r="B27" s="67"/>
      <c r="C27" s="34">
        <v>26313</v>
      </c>
      <c r="D27" s="34">
        <v>17735</v>
      </c>
      <c r="E27" s="35">
        <f t="shared" si="1"/>
        <v>67.400000000000006</v>
      </c>
    </row>
    <row r="28" spans="1:6" s="33" customFormat="1" ht="51.75" customHeight="1" x14ac:dyDescent="0.2">
      <c r="A28" s="67" t="s">
        <v>24</v>
      </c>
      <c r="B28" s="67"/>
      <c r="C28" s="34">
        <v>12674</v>
      </c>
      <c r="D28" s="34">
        <v>9597</v>
      </c>
      <c r="E28" s="35">
        <f t="shared" si="1"/>
        <v>75.7</v>
      </c>
    </row>
    <row r="29" spans="1:6" s="33" customFormat="1" ht="51.75" customHeight="1" x14ac:dyDescent="0.2">
      <c r="A29" s="63" t="s">
        <v>104</v>
      </c>
      <c r="B29" s="64"/>
      <c r="C29" s="34">
        <v>270</v>
      </c>
      <c r="D29" s="34">
        <v>270</v>
      </c>
      <c r="E29" s="35">
        <f t="shared" si="1"/>
        <v>100</v>
      </c>
    </row>
    <row r="30" spans="1:6" s="33" customFormat="1" ht="29.25" customHeight="1" x14ac:dyDescent="0.2">
      <c r="A30" s="63" t="s">
        <v>97</v>
      </c>
      <c r="B30" s="64"/>
      <c r="C30" s="34">
        <v>38</v>
      </c>
      <c r="D30" s="34">
        <v>0</v>
      </c>
      <c r="E30" s="35">
        <f t="shared" si="1"/>
        <v>0</v>
      </c>
    </row>
    <row r="31" spans="1:6" s="33" customFormat="1" ht="34.5" customHeight="1" x14ac:dyDescent="0.2">
      <c r="A31" s="67" t="s">
        <v>25</v>
      </c>
      <c r="B31" s="67"/>
      <c r="C31" s="34">
        <v>30554</v>
      </c>
      <c r="D31" s="34">
        <v>17781</v>
      </c>
      <c r="E31" s="35">
        <f t="shared" ref="E31:E64" si="2">ROUND(D31/C31*100,1)</f>
        <v>58.2</v>
      </c>
    </row>
    <row r="32" spans="1:6" s="33" customFormat="1" ht="33.75" customHeight="1" x14ac:dyDescent="0.2">
      <c r="A32" s="65" t="s">
        <v>26</v>
      </c>
      <c r="B32" s="65"/>
      <c r="C32" s="31">
        <f>SUM(C33:C33)</f>
        <v>32349</v>
      </c>
      <c r="D32" s="31">
        <f>SUM(D33:D33)</f>
        <v>17416</v>
      </c>
      <c r="E32" s="32">
        <f t="shared" si="2"/>
        <v>53.8</v>
      </c>
    </row>
    <row r="33" spans="1:6" s="33" customFormat="1" ht="54.75" customHeight="1" x14ac:dyDescent="0.2">
      <c r="A33" s="67" t="s">
        <v>27</v>
      </c>
      <c r="B33" s="67"/>
      <c r="C33" s="34">
        <v>32349</v>
      </c>
      <c r="D33" s="34">
        <v>17416</v>
      </c>
      <c r="E33" s="35">
        <f t="shared" si="2"/>
        <v>53.8</v>
      </c>
    </row>
    <row r="34" spans="1:6" s="33" customFormat="1" ht="26.25" customHeight="1" x14ac:dyDescent="0.2">
      <c r="A34" s="74" t="s">
        <v>28</v>
      </c>
      <c r="B34" s="75"/>
      <c r="C34" s="31">
        <f>SUM(C35:C37)</f>
        <v>173425</v>
      </c>
      <c r="D34" s="31">
        <f>D35+D36+D37</f>
        <v>95320</v>
      </c>
      <c r="E34" s="32">
        <f t="shared" si="2"/>
        <v>55</v>
      </c>
    </row>
    <row r="35" spans="1:6" s="33" customFormat="1" ht="22.5" customHeight="1" x14ac:dyDescent="0.2">
      <c r="A35" s="67" t="s">
        <v>29</v>
      </c>
      <c r="B35" s="67"/>
      <c r="C35" s="34">
        <v>32678</v>
      </c>
      <c r="D35" s="34">
        <v>19318</v>
      </c>
      <c r="E35" s="35">
        <f t="shared" si="2"/>
        <v>59.1</v>
      </c>
    </row>
    <row r="36" spans="1:6" s="33" customFormat="1" ht="25.5" customHeight="1" x14ac:dyDescent="0.2">
      <c r="A36" s="63" t="s">
        <v>66</v>
      </c>
      <c r="B36" s="76"/>
      <c r="C36" s="34">
        <v>137477</v>
      </c>
      <c r="D36" s="34">
        <v>75237</v>
      </c>
      <c r="E36" s="35">
        <f t="shared" si="2"/>
        <v>54.7</v>
      </c>
    </row>
    <row r="37" spans="1:6" s="33" customFormat="1" ht="36.75" customHeight="1" x14ac:dyDescent="0.2">
      <c r="A37" s="67" t="s">
        <v>30</v>
      </c>
      <c r="B37" s="67"/>
      <c r="C37" s="34">
        <v>3270</v>
      </c>
      <c r="D37" s="34">
        <v>765</v>
      </c>
      <c r="E37" s="35">
        <f t="shared" si="2"/>
        <v>23.4</v>
      </c>
    </row>
    <row r="38" spans="1:6" s="33" customFormat="1" ht="25.5" customHeight="1" x14ac:dyDescent="0.2">
      <c r="A38" s="65" t="s">
        <v>31</v>
      </c>
      <c r="B38" s="65"/>
      <c r="C38" s="31">
        <f>SUM(C39:C42)</f>
        <v>290963</v>
      </c>
      <c r="D38" s="31">
        <f>SUM(D39:D42)</f>
        <v>136337</v>
      </c>
      <c r="E38" s="32">
        <f t="shared" si="2"/>
        <v>46.9</v>
      </c>
      <c r="F38" s="39"/>
    </row>
    <row r="39" spans="1:6" s="33" customFormat="1" ht="23.25" customHeight="1" x14ac:dyDescent="0.2">
      <c r="A39" s="63" t="s">
        <v>32</v>
      </c>
      <c r="B39" s="76"/>
      <c r="C39" s="34">
        <v>49573</v>
      </c>
      <c r="D39" s="34">
        <v>34899</v>
      </c>
      <c r="E39" s="35">
        <f t="shared" si="2"/>
        <v>70.400000000000006</v>
      </c>
      <c r="F39" s="39"/>
    </row>
    <row r="40" spans="1:6" s="33" customFormat="1" ht="24.75" customHeight="1" x14ac:dyDescent="0.2">
      <c r="A40" s="67" t="s">
        <v>33</v>
      </c>
      <c r="B40" s="67"/>
      <c r="C40" s="34">
        <v>136809</v>
      </c>
      <c r="D40" s="34">
        <v>59072</v>
      </c>
      <c r="E40" s="35">
        <f t="shared" si="2"/>
        <v>43.2</v>
      </c>
    </row>
    <row r="41" spans="1:6" s="33" customFormat="1" ht="25.5" customHeight="1" x14ac:dyDescent="0.2">
      <c r="A41" s="67" t="s">
        <v>34</v>
      </c>
      <c r="B41" s="67"/>
      <c r="C41" s="34">
        <v>91135</v>
      </c>
      <c r="D41" s="34">
        <v>32816</v>
      </c>
      <c r="E41" s="35">
        <f t="shared" si="2"/>
        <v>36</v>
      </c>
    </row>
    <row r="42" spans="1:6" s="33" customFormat="1" ht="36.75" customHeight="1" x14ac:dyDescent="0.2">
      <c r="A42" s="67" t="s">
        <v>35</v>
      </c>
      <c r="B42" s="67"/>
      <c r="C42" s="34">
        <v>13446</v>
      </c>
      <c r="D42" s="34">
        <v>9550</v>
      </c>
      <c r="E42" s="35">
        <f>ROUND(D42/C42*100,1)</f>
        <v>71</v>
      </c>
    </row>
    <row r="43" spans="1:6" s="33" customFormat="1" ht="24.75" customHeight="1" x14ac:dyDescent="0.2">
      <c r="A43" s="77" t="s">
        <v>36</v>
      </c>
      <c r="B43" s="77"/>
      <c r="C43" s="31">
        <f>SUM(C44:C48)</f>
        <v>1178559</v>
      </c>
      <c r="D43" s="31">
        <f>SUM(D44:D48)</f>
        <v>840187</v>
      </c>
      <c r="E43" s="32">
        <f>ROUND(D43/C43*100,1)</f>
        <v>71.3</v>
      </c>
    </row>
    <row r="44" spans="1:6" s="33" customFormat="1" ht="23.25" customHeight="1" x14ac:dyDescent="0.2">
      <c r="A44" s="78" t="s">
        <v>37</v>
      </c>
      <c r="B44" s="78"/>
      <c r="C44" s="34">
        <v>443883</v>
      </c>
      <c r="D44" s="34">
        <v>312559</v>
      </c>
      <c r="E44" s="35">
        <f t="shared" si="2"/>
        <v>70.400000000000006</v>
      </c>
      <c r="F44" s="39"/>
    </row>
    <row r="45" spans="1:6" s="33" customFormat="1" ht="25.5" customHeight="1" x14ac:dyDescent="0.2">
      <c r="A45" s="67" t="s">
        <v>38</v>
      </c>
      <c r="B45" s="67"/>
      <c r="C45" s="34">
        <v>535883</v>
      </c>
      <c r="D45" s="34">
        <v>390782</v>
      </c>
      <c r="E45" s="35">
        <f t="shared" si="2"/>
        <v>72.900000000000006</v>
      </c>
    </row>
    <row r="46" spans="1:6" s="33" customFormat="1" ht="25.5" customHeight="1" x14ac:dyDescent="0.2">
      <c r="A46" s="63" t="s">
        <v>102</v>
      </c>
      <c r="B46" s="64"/>
      <c r="C46" s="34">
        <v>115916</v>
      </c>
      <c r="D46" s="34">
        <v>78171</v>
      </c>
      <c r="E46" s="35">
        <f t="shared" si="2"/>
        <v>67.400000000000006</v>
      </c>
    </row>
    <row r="47" spans="1:6" s="33" customFormat="1" ht="24.75" customHeight="1" x14ac:dyDescent="0.2">
      <c r="A47" s="67" t="s">
        <v>101</v>
      </c>
      <c r="B47" s="67"/>
      <c r="C47" s="34">
        <v>34691</v>
      </c>
      <c r="D47" s="34">
        <v>25628</v>
      </c>
      <c r="E47" s="35">
        <f t="shared" si="2"/>
        <v>73.900000000000006</v>
      </c>
    </row>
    <row r="48" spans="1:6" s="33" customFormat="1" ht="24.75" customHeight="1" x14ac:dyDescent="0.2">
      <c r="A48" s="67" t="s">
        <v>39</v>
      </c>
      <c r="B48" s="67"/>
      <c r="C48" s="34">
        <v>48186</v>
      </c>
      <c r="D48" s="34">
        <v>33047</v>
      </c>
      <c r="E48" s="35">
        <f t="shared" si="2"/>
        <v>68.599999999999994</v>
      </c>
    </row>
    <row r="49" spans="1:6" s="33" customFormat="1" ht="25.5" customHeight="1" x14ac:dyDescent="0.2">
      <c r="A49" s="65" t="s">
        <v>40</v>
      </c>
      <c r="B49" s="65"/>
      <c r="C49" s="31">
        <f>SUM(C50:C51)</f>
        <v>67167</v>
      </c>
      <c r="D49" s="31">
        <f>SUM(D50:D51)</f>
        <v>44554</v>
      </c>
      <c r="E49" s="32">
        <f t="shared" si="2"/>
        <v>66.3</v>
      </c>
    </row>
    <row r="50" spans="1:6" s="33" customFormat="1" ht="22.5" customHeight="1" x14ac:dyDescent="0.2">
      <c r="A50" s="67" t="s">
        <v>41</v>
      </c>
      <c r="B50" s="67"/>
      <c r="C50" s="34">
        <v>65111</v>
      </c>
      <c r="D50" s="34">
        <v>43430</v>
      </c>
      <c r="E50" s="35">
        <f t="shared" si="2"/>
        <v>66.7</v>
      </c>
      <c r="F50" s="39"/>
    </row>
    <row r="51" spans="1:6" s="33" customFormat="1" ht="35.25" customHeight="1" x14ac:dyDescent="0.2">
      <c r="A51" s="67" t="s">
        <v>42</v>
      </c>
      <c r="B51" s="67"/>
      <c r="C51" s="34">
        <v>2056</v>
      </c>
      <c r="D51" s="34">
        <v>1124</v>
      </c>
      <c r="E51" s="35">
        <f t="shared" si="2"/>
        <v>54.7</v>
      </c>
    </row>
    <row r="52" spans="1:6" s="33" customFormat="1" ht="27.75" customHeight="1" x14ac:dyDescent="0.2">
      <c r="A52" s="65" t="s">
        <v>43</v>
      </c>
      <c r="B52" s="65"/>
      <c r="C52" s="31">
        <f>SUM(C53:C53)</f>
        <v>119</v>
      </c>
      <c r="D52" s="31">
        <f>SUM(D53:D53)</f>
        <v>119</v>
      </c>
      <c r="E52" s="32">
        <f t="shared" si="2"/>
        <v>100</v>
      </c>
    </row>
    <row r="53" spans="1:6" s="33" customFormat="1" ht="30.75" customHeight="1" x14ac:dyDescent="0.2">
      <c r="A53" s="67" t="s">
        <v>44</v>
      </c>
      <c r="B53" s="67"/>
      <c r="C53" s="34">
        <v>119</v>
      </c>
      <c r="D53" s="34">
        <v>119</v>
      </c>
      <c r="E53" s="35">
        <f t="shared" si="2"/>
        <v>100</v>
      </c>
    </row>
    <row r="54" spans="1:6" s="33" customFormat="1" ht="24" customHeight="1" x14ac:dyDescent="0.2">
      <c r="A54" s="65" t="s">
        <v>45</v>
      </c>
      <c r="B54" s="65"/>
      <c r="C54" s="31">
        <f>SUM(C55:C59)</f>
        <v>240559</v>
      </c>
      <c r="D54" s="31">
        <f>SUM(D55:D59)</f>
        <v>126433</v>
      </c>
      <c r="E54" s="32">
        <f t="shared" si="2"/>
        <v>52.6</v>
      </c>
    </row>
    <row r="55" spans="1:6" s="33" customFormat="1" ht="24" customHeight="1" x14ac:dyDescent="0.2">
      <c r="A55" s="67" t="s">
        <v>46</v>
      </c>
      <c r="B55" s="67"/>
      <c r="C55" s="34">
        <v>488</v>
      </c>
      <c r="D55" s="34">
        <v>276</v>
      </c>
      <c r="E55" s="35">
        <f t="shared" si="2"/>
        <v>56.6</v>
      </c>
    </row>
    <row r="56" spans="1:6" s="33" customFormat="1" ht="27.75" customHeight="1" x14ac:dyDescent="0.2">
      <c r="A56" s="67" t="s">
        <v>47</v>
      </c>
      <c r="B56" s="67"/>
      <c r="C56" s="34">
        <v>65004</v>
      </c>
      <c r="D56" s="34">
        <v>43585</v>
      </c>
      <c r="E56" s="35">
        <f t="shared" si="2"/>
        <v>67</v>
      </c>
    </row>
    <row r="57" spans="1:6" s="33" customFormat="1" ht="24" customHeight="1" x14ac:dyDescent="0.2">
      <c r="A57" s="67" t="s">
        <v>48</v>
      </c>
      <c r="B57" s="67"/>
      <c r="C57" s="34">
        <v>36034</v>
      </c>
      <c r="D57" s="34">
        <v>22006</v>
      </c>
      <c r="E57" s="35">
        <f t="shared" si="2"/>
        <v>61.1</v>
      </c>
    </row>
    <row r="58" spans="1:6" s="33" customFormat="1" ht="22.5" customHeight="1" x14ac:dyDescent="0.2">
      <c r="A58" s="67" t="s">
        <v>49</v>
      </c>
      <c r="B58" s="67"/>
      <c r="C58" s="34">
        <v>105842</v>
      </c>
      <c r="D58" s="34">
        <v>35928</v>
      </c>
      <c r="E58" s="35">
        <f t="shared" si="2"/>
        <v>33.9</v>
      </c>
    </row>
    <row r="59" spans="1:6" s="33" customFormat="1" ht="33.75" customHeight="1" x14ac:dyDescent="0.2">
      <c r="A59" s="67" t="s">
        <v>50</v>
      </c>
      <c r="B59" s="67"/>
      <c r="C59" s="34">
        <v>33191</v>
      </c>
      <c r="D59" s="34">
        <v>24638</v>
      </c>
      <c r="E59" s="35">
        <f t="shared" si="2"/>
        <v>74.2</v>
      </c>
    </row>
    <row r="60" spans="1:6" s="33" customFormat="1" ht="27.75" customHeight="1" x14ac:dyDescent="0.2">
      <c r="A60" s="74" t="s">
        <v>51</v>
      </c>
      <c r="B60" s="75"/>
      <c r="C60" s="31">
        <f>SUM(C61:C62)</f>
        <v>34949</v>
      </c>
      <c r="D60" s="31">
        <f>SUM(D61:D62)</f>
        <v>20697</v>
      </c>
      <c r="E60" s="32">
        <f t="shared" si="2"/>
        <v>59.2</v>
      </c>
      <c r="F60" s="39"/>
    </row>
    <row r="61" spans="1:6" s="33" customFormat="1" ht="25.5" customHeight="1" x14ac:dyDescent="0.2">
      <c r="A61" s="63" t="s">
        <v>52</v>
      </c>
      <c r="B61" s="76"/>
      <c r="C61" s="34">
        <v>19807</v>
      </c>
      <c r="D61" s="34">
        <v>13612</v>
      </c>
      <c r="E61" s="35">
        <f t="shared" si="2"/>
        <v>68.7</v>
      </c>
    </row>
    <row r="62" spans="1:6" s="33" customFormat="1" ht="36" customHeight="1" x14ac:dyDescent="0.2">
      <c r="A62" s="63" t="s">
        <v>53</v>
      </c>
      <c r="B62" s="76"/>
      <c r="C62" s="34">
        <v>15142</v>
      </c>
      <c r="D62" s="34">
        <v>7085</v>
      </c>
      <c r="E62" s="35">
        <f t="shared" si="2"/>
        <v>46.8</v>
      </c>
    </row>
    <row r="63" spans="1:6" s="33" customFormat="1" ht="36" customHeight="1" x14ac:dyDescent="0.2">
      <c r="A63" s="74" t="s">
        <v>98</v>
      </c>
      <c r="B63" s="79"/>
      <c r="C63" s="31">
        <f>C64</f>
        <v>2600</v>
      </c>
      <c r="D63" s="31">
        <f>D64</f>
        <v>2277</v>
      </c>
      <c r="E63" s="32">
        <f t="shared" si="2"/>
        <v>87.6</v>
      </c>
    </row>
    <row r="64" spans="1:6" s="33" customFormat="1" ht="40.5" customHeight="1" x14ac:dyDescent="0.2">
      <c r="A64" s="63" t="s">
        <v>99</v>
      </c>
      <c r="B64" s="64"/>
      <c r="C64" s="34">
        <v>2600</v>
      </c>
      <c r="D64" s="34">
        <v>2277</v>
      </c>
      <c r="E64" s="35">
        <f t="shared" si="2"/>
        <v>87.6</v>
      </c>
    </row>
    <row r="65" spans="1:5" s="33" customFormat="1" ht="21.75" customHeight="1" x14ac:dyDescent="0.2">
      <c r="A65" s="65" t="s">
        <v>54</v>
      </c>
      <c r="B65" s="65"/>
      <c r="C65" s="40">
        <f>C24+C32+C34+C38+C43+C49+C52+C54+C60+C63</f>
        <v>2097195</v>
      </c>
      <c r="D65" s="40">
        <f>D24+D32+D34+D38+D43+D49+D52+D54+D60+D63</f>
        <v>1332625</v>
      </c>
      <c r="E65" s="32">
        <f>ROUND(D65/C65*100,1)</f>
        <v>63.5</v>
      </c>
    </row>
    <row r="66" spans="1:5" s="33" customFormat="1" ht="27" customHeight="1" x14ac:dyDescent="0.25">
      <c r="A66" s="80" t="s">
        <v>86</v>
      </c>
      <c r="B66" s="81"/>
      <c r="C66" s="81"/>
      <c r="D66" s="81"/>
      <c r="E66" s="82"/>
    </row>
    <row r="67" spans="1:5" s="33" customFormat="1" ht="39" customHeight="1" x14ac:dyDescent="0.2">
      <c r="A67" s="74" t="s">
        <v>69</v>
      </c>
      <c r="B67" s="75"/>
      <c r="C67" s="31">
        <v>-26608</v>
      </c>
      <c r="D67" s="31">
        <v>-103987</v>
      </c>
      <c r="E67" s="32" t="s">
        <v>14</v>
      </c>
    </row>
    <row r="68" spans="1:5" s="33" customFormat="1" ht="50.25" customHeight="1" x14ac:dyDescent="0.2">
      <c r="A68" s="74" t="s">
        <v>68</v>
      </c>
      <c r="B68" s="75"/>
      <c r="C68" s="31">
        <v>-62601</v>
      </c>
      <c r="D68" s="31">
        <v>-82949</v>
      </c>
      <c r="E68" s="32" t="s">
        <v>14</v>
      </c>
    </row>
    <row r="69" spans="1:5" s="33" customFormat="1" ht="32.25" customHeight="1" x14ac:dyDescent="0.2">
      <c r="A69" s="74" t="s">
        <v>55</v>
      </c>
      <c r="B69" s="64"/>
      <c r="C69" s="31">
        <v>0</v>
      </c>
      <c r="D69" s="31">
        <v>0</v>
      </c>
      <c r="E69" s="32" t="s">
        <v>14</v>
      </c>
    </row>
    <row r="70" spans="1:5" s="33" customFormat="1" ht="33.75" customHeight="1" x14ac:dyDescent="0.2">
      <c r="A70" s="63" t="s">
        <v>84</v>
      </c>
      <c r="B70" s="83"/>
      <c r="C70" s="34">
        <v>0</v>
      </c>
      <c r="D70" s="34">
        <v>0</v>
      </c>
      <c r="E70" s="32" t="s">
        <v>14</v>
      </c>
    </row>
    <row r="71" spans="1:5" s="33" customFormat="1" ht="48" customHeight="1" x14ac:dyDescent="0.2">
      <c r="A71" s="63" t="s">
        <v>56</v>
      </c>
      <c r="B71" s="83"/>
      <c r="C71" s="34">
        <v>0</v>
      </c>
      <c r="D71" s="34">
        <v>0</v>
      </c>
      <c r="E71" s="32" t="s">
        <v>14</v>
      </c>
    </row>
    <row r="72" spans="1:5" s="33" customFormat="1" ht="35.25" customHeight="1" x14ac:dyDescent="0.2">
      <c r="A72" s="74" t="s">
        <v>57</v>
      </c>
      <c r="B72" s="75"/>
      <c r="C72" s="31">
        <v>-62601</v>
      </c>
      <c r="D72" s="31">
        <v>-82949</v>
      </c>
      <c r="E72" s="32" t="s">
        <v>14</v>
      </c>
    </row>
    <row r="73" spans="1:5" s="33" customFormat="1" ht="46.5" customHeight="1" x14ac:dyDescent="0.2">
      <c r="A73" s="63" t="s">
        <v>67</v>
      </c>
      <c r="B73" s="66"/>
      <c r="C73" s="34">
        <v>140007</v>
      </c>
      <c r="D73" s="34">
        <v>0</v>
      </c>
      <c r="E73" s="32" t="s">
        <v>14</v>
      </c>
    </row>
    <row r="74" spans="1:5" s="33" customFormat="1" ht="50.25" customHeight="1" x14ac:dyDescent="0.2">
      <c r="A74" s="63" t="s">
        <v>58</v>
      </c>
      <c r="B74" s="64"/>
      <c r="C74" s="34">
        <v>140007</v>
      </c>
      <c r="D74" s="34">
        <v>0</v>
      </c>
      <c r="E74" s="32" t="s">
        <v>14</v>
      </c>
    </row>
    <row r="75" spans="1:5" s="33" customFormat="1" ht="50.25" customHeight="1" x14ac:dyDescent="0.2">
      <c r="A75" s="63" t="s">
        <v>85</v>
      </c>
      <c r="B75" s="64"/>
      <c r="C75" s="53">
        <v>-202608</v>
      </c>
      <c r="D75" s="34">
        <v>-82949</v>
      </c>
      <c r="E75" s="32" t="s">
        <v>14</v>
      </c>
    </row>
    <row r="76" spans="1:5" s="33" customFormat="1" ht="49.5" customHeight="1" x14ac:dyDescent="0.2">
      <c r="A76" s="63" t="s">
        <v>87</v>
      </c>
      <c r="B76" s="64"/>
      <c r="C76" s="53">
        <v>-202608</v>
      </c>
      <c r="D76" s="34">
        <v>-82949</v>
      </c>
      <c r="E76" s="32" t="s">
        <v>14</v>
      </c>
    </row>
    <row r="77" spans="1:5" s="33" customFormat="1" ht="36" customHeight="1" x14ac:dyDescent="0.2">
      <c r="A77" s="65" t="s">
        <v>59</v>
      </c>
      <c r="B77" s="65"/>
      <c r="C77" s="31">
        <f>C78+C80</f>
        <v>35993</v>
      </c>
      <c r="D77" s="31">
        <f>D78+D80</f>
        <v>-21038</v>
      </c>
      <c r="E77" s="32" t="s">
        <v>14</v>
      </c>
    </row>
    <row r="78" spans="1:5" s="33" customFormat="1" ht="24.75" customHeight="1" x14ac:dyDescent="0.2">
      <c r="A78" s="89" t="s">
        <v>60</v>
      </c>
      <c r="B78" s="89"/>
      <c r="C78" s="41">
        <f>C79</f>
        <v>-2263810</v>
      </c>
      <c r="D78" s="34">
        <f>D79</f>
        <v>-1478206</v>
      </c>
      <c r="E78" s="35" t="s">
        <v>14</v>
      </c>
    </row>
    <row r="79" spans="1:5" s="33" customFormat="1" ht="33" customHeight="1" x14ac:dyDescent="0.2">
      <c r="A79" s="67" t="s">
        <v>61</v>
      </c>
      <c r="B79" s="67"/>
      <c r="C79" s="41">
        <v>-2263810</v>
      </c>
      <c r="D79" s="34">
        <v>-1478206</v>
      </c>
      <c r="E79" s="35" t="s">
        <v>14</v>
      </c>
    </row>
    <row r="80" spans="1:5" s="33" customFormat="1" ht="24" customHeight="1" x14ac:dyDescent="0.2">
      <c r="A80" s="89" t="s">
        <v>62</v>
      </c>
      <c r="B80" s="89"/>
      <c r="C80" s="41">
        <f>C81</f>
        <v>2299803</v>
      </c>
      <c r="D80" s="34">
        <f>D81</f>
        <v>1457168</v>
      </c>
      <c r="E80" s="35" t="s">
        <v>14</v>
      </c>
    </row>
    <row r="81" spans="1:5" s="33" customFormat="1" ht="33" customHeight="1" x14ac:dyDescent="0.2">
      <c r="A81" s="67" t="s">
        <v>63</v>
      </c>
      <c r="B81" s="67"/>
      <c r="C81" s="41">
        <v>2299803</v>
      </c>
      <c r="D81" s="34">
        <v>1457168</v>
      </c>
      <c r="E81" s="35" t="s">
        <v>14</v>
      </c>
    </row>
    <row r="82" spans="1:5" s="33" customFormat="1" ht="22.5" customHeight="1" x14ac:dyDescent="0.25">
      <c r="A82" s="42"/>
      <c r="B82" s="43"/>
      <c r="C82" s="42"/>
      <c r="D82" s="45"/>
      <c r="E82" s="44"/>
    </row>
    <row r="83" spans="1:5" s="33" customFormat="1" ht="32.25" customHeight="1" x14ac:dyDescent="0.2">
      <c r="A83" s="86" t="s">
        <v>107</v>
      </c>
      <c r="B83" s="86"/>
      <c r="C83" s="86"/>
      <c r="D83" s="86"/>
      <c r="E83" s="86"/>
    </row>
    <row r="84" spans="1:5" s="33" customFormat="1" ht="18" customHeight="1" x14ac:dyDescent="0.2">
      <c r="A84" s="42"/>
      <c r="B84" s="50"/>
      <c r="C84" s="50"/>
      <c r="D84" s="50"/>
      <c r="E84" s="50"/>
    </row>
    <row r="85" spans="1:5" s="33" customFormat="1" ht="18" customHeight="1" x14ac:dyDescent="0.2">
      <c r="A85" s="51" t="s">
        <v>89</v>
      </c>
      <c r="B85" s="87" t="s">
        <v>90</v>
      </c>
      <c r="C85" s="87"/>
      <c r="D85" s="87"/>
      <c r="E85" s="52" t="s">
        <v>91</v>
      </c>
    </row>
    <row r="86" spans="1:5" s="33" customFormat="1" ht="15.75" customHeight="1" x14ac:dyDescent="0.2">
      <c r="A86" s="52">
        <v>1</v>
      </c>
      <c r="B86" s="87">
        <v>2</v>
      </c>
      <c r="C86" s="87"/>
      <c r="D86" s="87"/>
      <c r="E86" s="52">
        <v>3</v>
      </c>
    </row>
    <row r="87" spans="1:5" s="33" customFormat="1" ht="37.5" customHeight="1" x14ac:dyDescent="0.2">
      <c r="A87" s="52">
        <v>1</v>
      </c>
      <c r="B87" s="67" t="s">
        <v>92</v>
      </c>
      <c r="C87" s="67"/>
      <c r="D87" s="67"/>
      <c r="E87" s="52">
        <v>161</v>
      </c>
    </row>
    <row r="88" spans="1:5" s="33" customFormat="1" ht="33" customHeight="1" x14ac:dyDescent="0.2">
      <c r="A88" s="52">
        <v>2</v>
      </c>
      <c r="B88" s="67" t="s">
        <v>93</v>
      </c>
      <c r="C88" s="67"/>
      <c r="D88" s="67"/>
      <c r="E88" s="62">
        <v>16617</v>
      </c>
    </row>
    <row r="89" spans="1:5" s="33" customFormat="1" ht="35.25" customHeight="1" x14ac:dyDescent="0.2">
      <c r="A89" s="52">
        <v>3</v>
      </c>
      <c r="B89" s="67" t="s">
        <v>94</v>
      </c>
      <c r="C89" s="67"/>
      <c r="D89" s="67"/>
      <c r="E89" s="52">
        <v>3215</v>
      </c>
    </row>
    <row r="90" spans="1:5" s="33" customFormat="1" ht="35.25" customHeight="1" x14ac:dyDescent="0.2">
      <c r="A90" s="52">
        <v>4</v>
      </c>
      <c r="B90" s="63" t="s">
        <v>96</v>
      </c>
      <c r="C90" s="88"/>
      <c r="D90" s="64"/>
      <c r="E90" s="62">
        <v>136988</v>
      </c>
    </row>
    <row r="91" spans="1:5" ht="32.25" customHeight="1" x14ac:dyDescent="0.25">
      <c r="A91" s="85" t="s">
        <v>110</v>
      </c>
      <c r="B91" s="85"/>
      <c r="C91" s="85"/>
      <c r="D91" s="43"/>
      <c r="E91" s="55" t="s">
        <v>111</v>
      </c>
    </row>
    <row r="100" spans="1:5" ht="15.75" x14ac:dyDescent="0.25">
      <c r="A100" s="90"/>
      <c r="B100" s="90"/>
      <c r="C100" s="90"/>
      <c r="D100" s="84"/>
      <c r="E100" s="84"/>
    </row>
    <row r="106" spans="1:5" x14ac:dyDescent="0.2">
      <c r="E106" s="18" t="s">
        <v>82</v>
      </c>
    </row>
  </sheetData>
  <mergeCells count="89">
    <mergeCell ref="A78:B78"/>
    <mergeCell ref="A79:B79"/>
    <mergeCell ref="A80:B80"/>
    <mergeCell ref="A81:B81"/>
    <mergeCell ref="A100:C100"/>
    <mergeCell ref="D100:E100"/>
    <mergeCell ref="A91:C91"/>
    <mergeCell ref="A83:E83"/>
    <mergeCell ref="B85:D85"/>
    <mergeCell ref="B86:D86"/>
    <mergeCell ref="B87:D87"/>
    <mergeCell ref="B88:D88"/>
    <mergeCell ref="B89:D89"/>
    <mergeCell ref="B90:D90"/>
    <mergeCell ref="A77:B77"/>
    <mergeCell ref="A66:E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62:B62"/>
    <mergeCell ref="A65:B65"/>
    <mergeCell ref="A56:B56"/>
    <mergeCell ref="A57:B57"/>
    <mergeCell ref="A58:B58"/>
    <mergeCell ref="A59:B59"/>
    <mergeCell ref="A60:B60"/>
    <mergeCell ref="A61:B61"/>
    <mergeCell ref="A63:B63"/>
    <mergeCell ref="A64:B64"/>
    <mergeCell ref="A39:B39"/>
    <mergeCell ref="A40:B40"/>
    <mergeCell ref="A41:B41"/>
    <mergeCell ref="A42:B42"/>
    <mergeCell ref="A55:B55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34:B34"/>
    <mergeCell ref="A35:B35"/>
    <mergeCell ref="A36:B36"/>
    <mergeCell ref="A37:B37"/>
    <mergeCell ref="A38:B38"/>
    <mergeCell ref="A27:B27"/>
    <mergeCell ref="A28:B28"/>
    <mergeCell ref="A31:B31"/>
    <mergeCell ref="A32:B32"/>
    <mergeCell ref="A30:B30"/>
    <mergeCell ref="A29:B29"/>
    <mergeCell ref="A22:B22"/>
    <mergeCell ref="A23:E23"/>
    <mergeCell ref="A24:B24"/>
    <mergeCell ref="A25:B25"/>
    <mergeCell ref="A26:B26"/>
    <mergeCell ref="B1:E1"/>
    <mergeCell ref="B2:E2"/>
    <mergeCell ref="A5:B5"/>
    <mergeCell ref="A6:B6"/>
    <mergeCell ref="A7:E7"/>
    <mergeCell ref="A46:B46"/>
    <mergeCell ref="A8:B8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33:B33"/>
    <mergeCell ref="A21:B21"/>
  </mergeCells>
  <pageMargins left="0.74803149606299213" right="0.47244094488188981" top="0.55118110236220474" bottom="0.55118110236220474" header="0.31496062992125984" footer="0.31496062992125984"/>
  <pageSetup paperSize="9" scale="7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view="pageBreakPreview" zoomScaleNormal="130" zoomScaleSheetLayoutView="100" workbookViewId="0">
      <selection activeCell="E23" sqref="E23"/>
    </sheetView>
  </sheetViews>
  <sheetFormatPr defaultRowHeight="12.75" x14ac:dyDescent="0.2"/>
  <cols>
    <col min="1" max="1" width="4.7109375" customWidth="1"/>
    <col min="2" max="2" width="37.5703125" customWidth="1"/>
    <col min="3" max="3" width="19.85546875" style="5" customWidth="1"/>
    <col min="4" max="4" width="18.5703125" style="5" customWidth="1"/>
    <col min="5" max="5" width="17.85546875" customWidth="1"/>
    <col min="6" max="6" width="10.140625" customWidth="1"/>
    <col min="8" max="8" width="11.42578125" hidden="1" customWidth="1"/>
  </cols>
  <sheetData>
    <row r="1" spans="1:8" ht="15.75" x14ac:dyDescent="0.25">
      <c r="B1" s="1"/>
      <c r="C1" s="2"/>
      <c r="D1" s="4"/>
      <c r="E1" s="3"/>
    </row>
    <row r="2" spans="1:8" ht="37.5" customHeight="1" x14ac:dyDescent="0.3">
      <c r="B2" s="92" t="s">
        <v>105</v>
      </c>
      <c r="C2" s="92"/>
      <c r="D2" s="92"/>
      <c r="E2" s="92"/>
    </row>
    <row r="3" spans="1:8" ht="18" x14ac:dyDescent="0.25">
      <c r="B3" s="19"/>
      <c r="C3" s="20"/>
      <c r="D3" s="21"/>
      <c r="E3" s="19"/>
    </row>
    <row r="4" spans="1:8" ht="15.75" customHeight="1" x14ac:dyDescent="0.2">
      <c r="A4" s="93"/>
      <c r="B4" s="93"/>
      <c r="E4" s="6" t="s">
        <v>88</v>
      </c>
    </row>
    <row r="5" spans="1:8" ht="63" x14ac:dyDescent="0.2">
      <c r="A5" s="7" t="s">
        <v>70</v>
      </c>
      <c r="B5" s="7" t="s">
        <v>71</v>
      </c>
      <c r="C5" s="8" t="s">
        <v>106</v>
      </c>
      <c r="D5" s="8" t="s">
        <v>95</v>
      </c>
      <c r="E5" s="7" t="s">
        <v>72</v>
      </c>
    </row>
    <row r="6" spans="1:8" ht="15.75" x14ac:dyDescent="0.25">
      <c r="A6" s="9">
        <v>1</v>
      </c>
      <c r="B6" s="9">
        <v>2</v>
      </c>
      <c r="C6" s="10">
        <v>3</v>
      </c>
      <c r="D6" s="10">
        <v>4</v>
      </c>
      <c r="E6" s="9">
        <v>5</v>
      </c>
    </row>
    <row r="7" spans="1:8" ht="31.5" x14ac:dyDescent="0.2">
      <c r="A7" s="11">
        <v>1</v>
      </c>
      <c r="B7" s="12" t="s">
        <v>74</v>
      </c>
      <c r="C7" s="56">
        <v>1128698167.4000001</v>
      </c>
      <c r="D7" s="56">
        <v>803509331.13999999</v>
      </c>
      <c r="E7" s="8">
        <f t="shared" ref="E7:E17" si="0">D7/C7*100</f>
        <v>71.189034796691018</v>
      </c>
      <c r="F7" s="13"/>
      <c r="H7" s="13" t="e">
        <f>#REF!+#REF!+#REF!</f>
        <v>#REF!</v>
      </c>
    </row>
    <row r="8" spans="1:8" ht="47.25" x14ac:dyDescent="0.2">
      <c r="A8" s="11">
        <v>2</v>
      </c>
      <c r="B8" s="12" t="s">
        <v>75</v>
      </c>
      <c r="C8" s="56">
        <v>98875467.170000002</v>
      </c>
      <c r="D8" s="56">
        <v>68691042.269999996</v>
      </c>
      <c r="E8" s="8">
        <f t="shared" si="0"/>
        <v>69.472280876202703</v>
      </c>
      <c r="F8" s="13"/>
      <c r="H8" s="13" t="e">
        <f>#REF!+#REF!+#REF!</f>
        <v>#REF!</v>
      </c>
    </row>
    <row r="9" spans="1:8" ht="31.5" x14ac:dyDescent="0.2">
      <c r="A9" s="11">
        <v>3</v>
      </c>
      <c r="B9" s="12" t="s">
        <v>76</v>
      </c>
      <c r="C9" s="56">
        <v>363767532.85000002</v>
      </c>
      <c r="D9" s="56">
        <v>191984450.09</v>
      </c>
      <c r="E9" s="8">
        <f t="shared" si="0"/>
        <v>52.776686414497867</v>
      </c>
      <c r="F9" s="13"/>
      <c r="H9" s="13" t="e">
        <f>#REF!+#REF!+#REF!</f>
        <v>#REF!</v>
      </c>
    </row>
    <row r="10" spans="1:8" ht="78.75" x14ac:dyDescent="0.2">
      <c r="A10" s="11">
        <v>4</v>
      </c>
      <c r="B10" s="12" t="s">
        <v>77</v>
      </c>
      <c r="C10" s="56">
        <v>27625288</v>
      </c>
      <c r="D10" s="56">
        <v>17357419.579999998</v>
      </c>
      <c r="E10" s="8">
        <f t="shared" si="0"/>
        <v>62.831633031300882</v>
      </c>
      <c r="F10" s="13"/>
      <c r="H10" s="13" t="e">
        <f>#REF!+#REF!+#REF!</f>
        <v>#REF!</v>
      </c>
    </row>
    <row r="11" spans="1:8" ht="31.5" x14ac:dyDescent="0.2">
      <c r="A11" s="11">
        <v>5</v>
      </c>
      <c r="B11" s="12" t="s">
        <v>78</v>
      </c>
      <c r="C11" s="56">
        <v>109486153.16</v>
      </c>
      <c r="D11" s="56">
        <v>74381501.870000005</v>
      </c>
      <c r="E11" s="8">
        <f t="shared" si="0"/>
        <v>67.936903181995049</v>
      </c>
      <c r="F11" s="13"/>
      <c r="H11" s="14" t="e">
        <f>#REF!+#REF!+#REF!</f>
        <v>#REF!</v>
      </c>
    </row>
    <row r="12" spans="1:8" ht="63" x14ac:dyDescent="0.2">
      <c r="A12" s="11">
        <v>6</v>
      </c>
      <c r="B12" s="12" t="s">
        <v>100</v>
      </c>
      <c r="C12" s="56">
        <v>89482902</v>
      </c>
      <c r="D12" s="56">
        <v>55725335.729999997</v>
      </c>
      <c r="E12" s="8">
        <f t="shared" si="0"/>
        <v>62.274841879848729</v>
      </c>
      <c r="F12" s="13"/>
      <c r="H12" s="14" t="e">
        <f>#REF!+#REF!+#REF!</f>
        <v>#REF!</v>
      </c>
    </row>
    <row r="13" spans="1:8" ht="63" x14ac:dyDescent="0.2">
      <c r="A13" s="11">
        <v>7</v>
      </c>
      <c r="B13" s="12" t="s">
        <v>79</v>
      </c>
      <c r="C13" s="56">
        <v>1316000</v>
      </c>
      <c r="D13" s="56">
        <v>139335.5</v>
      </c>
      <c r="E13" s="8">
        <f t="shared" si="0"/>
        <v>10.587803951367782</v>
      </c>
      <c r="F13" s="13"/>
      <c r="H13" s="13" t="e">
        <f>#REF!+#REF!+#REF!</f>
        <v>#REF!</v>
      </c>
    </row>
    <row r="14" spans="1:8" ht="63" x14ac:dyDescent="0.2">
      <c r="A14" s="11">
        <v>8</v>
      </c>
      <c r="B14" s="12" t="s">
        <v>80</v>
      </c>
      <c r="C14" s="56">
        <v>128316765.53</v>
      </c>
      <c r="D14" s="56">
        <v>61017174.329999998</v>
      </c>
      <c r="E14" s="8">
        <f t="shared" si="0"/>
        <v>47.551989077946637</v>
      </c>
      <c r="F14" s="13"/>
      <c r="H14" s="14" t="e">
        <f>#REF!+#REF!+#REF!</f>
        <v>#REF!</v>
      </c>
    </row>
    <row r="15" spans="1:8" ht="47.25" x14ac:dyDescent="0.2">
      <c r="A15" s="11">
        <v>9</v>
      </c>
      <c r="B15" s="12" t="s">
        <v>81</v>
      </c>
      <c r="C15" s="56">
        <v>14014587</v>
      </c>
      <c r="D15" s="56">
        <v>10928364.92</v>
      </c>
      <c r="E15" s="8">
        <f t="shared" si="0"/>
        <v>77.978501400005584</v>
      </c>
      <c r="F15" s="13"/>
      <c r="H15" s="14" t="e">
        <f>#REF!+#REF!+#REF!</f>
        <v>#REF!</v>
      </c>
    </row>
    <row r="16" spans="1:8" s="46" customFormat="1" ht="47.25" x14ac:dyDescent="0.2">
      <c r="A16" s="11">
        <v>10</v>
      </c>
      <c r="B16" s="59" t="s">
        <v>103</v>
      </c>
      <c r="C16" s="60">
        <v>43407174</v>
      </c>
      <c r="D16" s="61">
        <v>0</v>
      </c>
      <c r="E16" s="8">
        <f t="shared" si="0"/>
        <v>0</v>
      </c>
      <c r="F16" s="57"/>
      <c r="H16" s="58"/>
    </row>
    <row r="17" spans="1:11" ht="15.75" x14ac:dyDescent="0.2">
      <c r="A17" s="15"/>
      <c r="B17" s="16" t="s">
        <v>73</v>
      </c>
      <c r="C17" s="54">
        <f>C7+C8+C9+C10+C11+C12+C13+C14+C15+C16</f>
        <v>2004990037.1100001</v>
      </c>
      <c r="D17" s="54">
        <f>D7+D8+D9+D10+D11+D12+D13+D14+D15</f>
        <v>1283733955.4299998</v>
      </c>
      <c r="E17" s="8">
        <f t="shared" si="0"/>
        <v>64.026949344864505</v>
      </c>
      <c r="F17" s="13"/>
      <c r="H17" s="13" t="e">
        <f>#REF!+#REF!+#REF!</f>
        <v>#REF!</v>
      </c>
    </row>
    <row r="18" spans="1:11" s="18" customFormat="1" ht="15.75" x14ac:dyDescent="0.25">
      <c r="A18" s="94"/>
      <c r="B18" s="94"/>
      <c r="C18" s="94"/>
      <c r="D18" s="95"/>
      <c r="E18" s="95"/>
      <c r="F18" s="17"/>
      <c r="G18" s="17"/>
      <c r="H18" s="17"/>
      <c r="I18" s="17"/>
      <c r="J18" s="17"/>
      <c r="K18" s="17"/>
    </row>
    <row r="19" spans="1:11" ht="25.5" customHeight="1" x14ac:dyDescent="0.25">
      <c r="A19" s="85" t="s">
        <v>110</v>
      </c>
      <c r="B19" s="85"/>
      <c r="C19" s="85"/>
      <c r="D19" s="84" t="s">
        <v>111</v>
      </c>
      <c r="E19" s="96"/>
      <c r="F19" s="46"/>
    </row>
    <row r="20" spans="1:11" x14ac:dyDescent="0.2">
      <c r="A20" s="46"/>
      <c r="B20" s="46"/>
      <c r="C20" s="47"/>
      <c r="D20" s="47"/>
      <c r="E20" s="46"/>
      <c r="F20" s="46"/>
    </row>
    <row r="21" spans="1:11" ht="15.75" x14ac:dyDescent="0.25">
      <c r="B21" s="91"/>
      <c r="C21" s="91"/>
    </row>
  </sheetData>
  <mergeCells count="7">
    <mergeCell ref="B21:C21"/>
    <mergeCell ref="B2:E2"/>
    <mergeCell ref="A4:B4"/>
    <mergeCell ref="A18:C18"/>
    <mergeCell ref="D18:E18"/>
    <mergeCell ref="A19:C19"/>
    <mergeCell ref="D19:E19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исполнение </vt:lpstr>
      <vt:lpstr>М П</vt:lpstr>
      <vt:lpstr>'исполнение '!Область_печати</vt:lpstr>
      <vt:lpstr>'М 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141</cp:lastModifiedBy>
  <cp:lastPrinted>2017-10-12T04:26:15Z</cp:lastPrinted>
  <dcterms:created xsi:type="dcterms:W3CDTF">1996-10-08T23:32:33Z</dcterms:created>
  <dcterms:modified xsi:type="dcterms:W3CDTF">2017-10-12T04:26:54Z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